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ja ZIS\godisnjaci\batut\2023\FINALNO\Lektura, NOVEMBAR 2024\TABELE FINAL\Zdravstveno statisticki godisnjak_2023_tabele\"/>
    </mc:Choice>
  </mc:AlternateContent>
  <xr:revisionPtr revIDLastSave="0" documentId="13_ncr:1_{BA699F49-00A5-4D68-81E4-50EAFCA3D86C}" xr6:coauthVersionLast="47" xr6:coauthVersionMax="47" xr10:uidLastSave="{00000000-0000-0000-0000-000000000000}"/>
  <bookViews>
    <workbookView xWindow="30612" yWindow="-108" windowWidth="30936" windowHeight="16776" tabRatio="777" xr2:uid="{B8549D03-03AD-44E6-8045-E8A0214A4045}"/>
  </bookViews>
  <sheets>
    <sheet name="8.1." sheetId="5" r:id="rId1"/>
    <sheet name="8.2." sheetId="3" r:id="rId2"/>
    <sheet name="8.3." sheetId="15" r:id="rId3"/>
    <sheet name="8.4." sheetId="16" r:id="rId4"/>
    <sheet name="8.5." sheetId="18" r:id="rId5"/>
    <sheet name="8.6." sheetId="19" r:id="rId6"/>
    <sheet name="8.7." sheetId="21" r:id="rId7"/>
    <sheet name="8.8." sheetId="22" r:id="rId8"/>
    <sheet name="8.9." sheetId="6" r:id="rId9"/>
    <sheet name="8.10." sheetId="7" r:id="rId10"/>
    <sheet name="8.11." sheetId="8" r:id="rId11"/>
    <sheet name="8.12." sheetId="10" r:id="rId12"/>
    <sheet name="8.13." sheetId="23" r:id="rId13"/>
    <sheet name="8.14." sheetId="12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21" l="1"/>
  <c r="D9" i="21" s="1"/>
  <c r="E10" i="21"/>
  <c r="E9" i="21" s="1"/>
  <c r="F10" i="21"/>
  <c r="F9" i="21" s="1"/>
  <c r="G10" i="21"/>
  <c r="G9" i="21" s="1"/>
  <c r="H10" i="21"/>
  <c r="H9" i="21" s="1"/>
  <c r="D11" i="21"/>
  <c r="E11" i="21"/>
  <c r="F11" i="21"/>
  <c r="G11" i="21"/>
  <c r="H11" i="21"/>
  <c r="J15" i="16" l="1"/>
  <c r="K15" i="16"/>
  <c r="J14" i="16"/>
  <c r="K14" i="16"/>
  <c r="I15" i="16"/>
  <c r="I14" i="16"/>
  <c r="I24" i="12" l="1"/>
  <c r="H24" i="12"/>
  <c r="G24" i="12"/>
  <c r="F24" i="12"/>
  <c r="E24" i="12"/>
  <c r="D24" i="12"/>
  <c r="B24" i="12"/>
  <c r="C30" i="12" s="1"/>
  <c r="B50" i="12"/>
  <c r="B49" i="12"/>
  <c r="B48" i="12"/>
  <c r="B47" i="12"/>
  <c r="B46" i="12"/>
  <c r="B45" i="12"/>
  <c r="B44" i="12"/>
  <c r="B43" i="12"/>
  <c r="B42" i="12"/>
  <c r="B41" i="12"/>
  <c r="B40" i="12"/>
  <c r="B39" i="12"/>
  <c r="C39" i="12" s="1"/>
  <c r="I38" i="12"/>
  <c r="H38" i="12"/>
  <c r="G38" i="12"/>
  <c r="F38" i="12"/>
  <c r="E38" i="12"/>
  <c r="D38" i="12"/>
  <c r="B38" i="12"/>
  <c r="C51" i="12" s="1"/>
  <c r="B34" i="12"/>
  <c r="B33" i="12"/>
  <c r="B32" i="12"/>
  <c r="B31" i="12"/>
  <c r="B30" i="12"/>
  <c r="B29" i="12"/>
  <c r="B28" i="12"/>
  <c r="B27" i="12"/>
  <c r="B26" i="12"/>
  <c r="B25" i="12"/>
  <c r="C114" i="10"/>
  <c r="E110" i="10"/>
  <c r="C110" i="10" s="1"/>
  <c r="D111" i="10" s="1"/>
  <c r="F106" i="10"/>
  <c r="E106" i="10"/>
  <c r="H102" i="10"/>
  <c r="G102" i="10"/>
  <c r="F102" i="10"/>
  <c r="E102" i="10"/>
  <c r="H98" i="10"/>
  <c r="G98" i="10"/>
  <c r="F98" i="10"/>
  <c r="E98" i="10"/>
  <c r="H94" i="10"/>
  <c r="G94" i="10"/>
  <c r="F94" i="10"/>
  <c r="E94" i="10"/>
  <c r="F90" i="10"/>
  <c r="E90" i="10"/>
  <c r="C90" i="10" s="1"/>
  <c r="E78" i="10"/>
  <c r="C78" i="10" s="1"/>
  <c r="F74" i="10"/>
  <c r="E74" i="10"/>
  <c r="C74" i="10" s="1"/>
  <c r="H70" i="10"/>
  <c r="G70" i="10"/>
  <c r="F70" i="10"/>
  <c r="E70" i="10"/>
  <c r="H66" i="10"/>
  <c r="G66" i="10"/>
  <c r="F66" i="10"/>
  <c r="E66" i="10"/>
  <c r="I62" i="10"/>
  <c r="H62" i="10"/>
  <c r="G62" i="10"/>
  <c r="F62" i="10"/>
  <c r="E62" i="10"/>
  <c r="H58" i="10"/>
  <c r="G58" i="10"/>
  <c r="F58" i="10"/>
  <c r="E58" i="10"/>
  <c r="H54" i="10"/>
  <c r="G54" i="10"/>
  <c r="E54" i="10"/>
  <c r="C54" i="10" s="1"/>
  <c r="E50" i="10"/>
  <c r="I49" i="10"/>
  <c r="I46" i="10" s="1"/>
  <c r="H49" i="10"/>
  <c r="G49" i="10"/>
  <c r="F49" i="10"/>
  <c r="E49" i="10"/>
  <c r="H48" i="10"/>
  <c r="G48" i="10"/>
  <c r="F48" i="10"/>
  <c r="E48" i="10"/>
  <c r="H47" i="10"/>
  <c r="G47" i="10"/>
  <c r="F47" i="10"/>
  <c r="F46" i="10" s="1"/>
  <c r="E47" i="10"/>
  <c r="E47" i="8"/>
  <c r="F47" i="8"/>
  <c r="G47" i="8"/>
  <c r="H47" i="8"/>
  <c r="E48" i="8"/>
  <c r="F48" i="8"/>
  <c r="G48" i="8"/>
  <c r="H48" i="8"/>
  <c r="E49" i="8"/>
  <c r="F49" i="8"/>
  <c r="G49" i="8"/>
  <c r="H49" i="8"/>
  <c r="E50" i="8"/>
  <c r="C51" i="8"/>
  <c r="C52" i="8"/>
  <c r="C53" i="8"/>
  <c r="E54" i="8"/>
  <c r="F54" i="8"/>
  <c r="G54" i="8"/>
  <c r="H54" i="8"/>
  <c r="C55" i="8"/>
  <c r="C56" i="8"/>
  <c r="C57" i="8"/>
  <c r="E58" i="8"/>
  <c r="F58" i="8"/>
  <c r="G58" i="8"/>
  <c r="H58" i="8"/>
  <c r="C59" i="8"/>
  <c r="C60" i="8"/>
  <c r="C61" i="8"/>
  <c r="E62" i="8"/>
  <c r="F62" i="8"/>
  <c r="G62" i="8"/>
  <c r="H62" i="8"/>
  <c r="C63" i="8"/>
  <c r="C64" i="8"/>
  <c r="C65" i="8"/>
  <c r="E66" i="8"/>
  <c r="C66" i="8" s="1"/>
  <c r="F66" i="8"/>
  <c r="G66" i="8"/>
  <c r="H66" i="8"/>
  <c r="C67" i="8"/>
  <c r="D67" i="8" s="1"/>
  <c r="C68" i="8"/>
  <c r="D68" i="8" s="1"/>
  <c r="C69" i="8"/>
  <c r="D69" i="8" s="1"/>
  <c r="E70" i="8"/>
  <c r="F70" i="8"/>
  <c r="G70" i="8"/>
  <c r="H70" i="8"/>
  <c r="C71" i="8"/>
  <c r="C72" i="8"/>
  <c r="C73" i="8"/>
  <c r="E74" i="8"/>
  <c r="F74" i="8"/>
  <c r="C75" i="8"/>
  <c r="C76" i="8"/>
  <c r="C77" i="8"/>
  <c r="E78" i="8"/>
  <c r="C78" i="8" s="1"/>
  <c r="C79" i="8"/>
  <c r="D79" i="8" s="1"/>
  <c r="C80" i="8"/>
  <c r="D80" i="8" s="1"/>
  <c r="C81" i="8"/>
  <c r="D81" i="8" s="1"/>
  <c r="C111" i="10"/>
  <c r="C108" i="10"/>
  <c r="C107" i="10"/>
  <c r="C104" i="10"/>
  <c r="C103" i="10"/>
  <c r="C100" i="10"/>
  <c r="C99" i="10"/>
  <c r="C96" i="10"/>
  <c r="C95" i="10"/>
  <c r="C92" i="10"/>
  <c r="C91" i="10"/>
  <c r="C86" i="10"/>
  <c r="I85" i="10"/>
  <c r="H85" i="10"/>
  <c r="G85" i="10"/>
  <c r="F85" i="10"/>
  <c r="E85" i="10"/>
  <c r="H84" i="10"/>
  <c r="G84" i="10"/>
  <c r="F84" i="10"/>
  <c r="E84" i="10"/>
  <c r="H83" i="10"/>
  <c r="G83" i="10"/>
  <c r="F83" i="10"/>
  <c r="E83" i="10"/>
  <c r="C83" i="10"/>
  <c r="I82" i="10"/>
  <c r="C81" i="10"/>
  <c r="C80" i="10"/>
  <c r="C79" i="10"/>
  <c r="C77" i="10"/>
  <c r="C76" i="10"/>
  <c r="C75" i="10"/>
  <c r="C73" i="10"/>
  <c r="C72" i="10"/>
  <c r="C71" i="10"/>
  <c r="C69" i="10"/>
  <c r="C68" i="10"/>
  <c r="C67" i="10"/>
  <c r="C65" i="10"/>
  <c r="C62" i="10" s="1"/>
  <c r="D65" i="10" s="1"/>
  <c r="C64" i="10"/>
  <c r="C63" i="10"/>
  <c r="C61" i="10"/>
  <c r="C60" i="10"/>
  <c r="C59" i="10"/>
  <c r="C57" i="10"/>
  <c r="C56" i="10"/>
  <c r="C55" i="10"/>
  <c r="C53" i="10"/>
  <c r="C52" i="10"/>
  <c r="C50" i="10" s="1"/>
  <c r="D52" i="10" s="1"/>
  <c r="C51" i="10"/>
  <c r="C83" i="8"/>
  <c r="H84" i="8"/>
  <c r="G84" i="8"/>
  <c r="C84" i="8" s="1"/>
  <c r="F84" i="8"/>
  <c r="E84" i="8"/>
  <c r="F83" i="8"/>
  <c r="G83" i="8"/>
  <c r="H83" i="8"/>
  <c r="E83" i="8"/>
  <c r="C111" i="8"/>
  <c r="D111" i="8" s="1"/>
  <c r="C108" i="8"/>
  <c r="D108" i="8" s="1"/>
  <c r="C107" i="8"/>
  <c r="D107" i="8" s="1"/>
  <c r="C104" i="8"/>
  <c r="D104" i="8" s="1"/>
  <c r="C103" i="8"/>
  <c r="D103" i="8" s="1"/>
  <c r="C100" i="8"/>
  <c r="C99" i="8"/>
  <c r="C96" i="8"/>
  <c r="D96" i="8" s="1"/>
  <c r="C95" i="8"/>
  <c r="D95" i="8" s="1"/>
  <c r="C92" i="8"/>
  <c r="C91" i="8"/>
  <c r="E110" i="8"/>
  <c r="C110" i="8" s="1"/>
  <c r="F106" i="8"/>
  <c r="E106" i="8"/>
  <c r="C106" i="8" s="1"/>
  <c r="H102" i="8"/>
  <c r="G102" i="8"/>
  <c r="F102" i="8"/>
  <c r="E102" i="8"/>
  <c r="C102" i="8" s="1"/>
  <c r="H98" i="8"/>
  <c r="G98" i="8"/>
  <c r="F98" i="8"/>
  <c r="E98" i="8"/>
  <c r="H94" i="8"/>
  <c r="G94" i="8"/>
  <c r="F94" i="8"/>
  <c r="E94" i="8"/>
  <c r="C94" i="8" s="1"/>
  <c r="H90" i="8"/>
  <c r="H82" i="8" s="1"/>
  <c r="G90" i="8"/>
  <c r="G82" i="8" s="1"/>
  <c r="F90" i="8"/>
  <c r="F82" i="8" s="1"/>
  <c r="E90" i="8"/>
  <c r="E82" i="8" s="1"/>
  <c r="I62" i="8"/>
  <c r="I58" i="8"/>
  <c r="I49" i="8"/>
  <c r="I47" i="8"/>
  <c r="I24" i="23"/>
  <c r="H24" i="23"/>
  <c r="G24" i="23"/>
  <c r="F24" i="23"/>
  <c r="E24" i="23"/>
  <c r="D24" i="23"/>
  <c r="I38" i="23"/>
  <c r="H38" i="23"/>
  <c r="G38" i="23"/>
  <c r="F38" i="23"/>
  <c r="E38" i="23"/>
  <c r="D38" i="23"/>
  <c r="D10" i="23" s="1"/>
  <c r="B51" i="23"/>
  <c r="B50" i="23"/>
  <c r="B49" i="23"/>
  <c r="B48" i="23"/>
  <c r="B47" i="23"/>
  <c r="B46" i="23"/>
  <c r="B45" i="23"/>
  <c r="B44" i="23"/>
  <c r="B43" i="23"/>
  <c r="B42" i="23"/>
  <c r="B41" i="23"/>
  <c r="B40" i="23"/>
  <c r="B39" i="23"/>
  <c r="B37" i="23"/>
  <c r="B23" i="23"/>
  <c r="B36" i="23"/>
  <c r="B35" i="23"/>
  <c r="B34" i="23"/>
  <c r="B33" i="23"/>
  <c r="B32" i="23"/>
  <c r="B31" i="23"/>
  <c r="B30" i="23"/>
  <c r="B29" i="23"/>
  <c r="B28" i="23"/>
  <c r="B27" i="23"/>
  <c r="B26" i="23"/>
  <c r="B25" i="23"/>
  <c r="E43" i="19"/>
  <c r="D43" i="19"/>
  <c r="C43" i="19"/>
  <c r="B43" i="19"/>
  <c r="E26" i="19"/>
  <c r="D26" i="19"/>
  <c r="C26" i="19"/>
  <c r="B26" i="19"/>
  <c r="E11" i="3"/>
  <c r="F11" i="3"/>
  <c r="G11" i="3"/>
  <c r="H11" i="3"/>
  <c r="E12" i="3"/>
  <c r="F12" i="3"/>
  <c r="G12" i="3"/>
  <c r="H12" i="3"/>
  <c r="E13" i="3"/>
  <c r="F13" i="3"/>
  <c r="G13" i="3"/>
  <c r="H13" i="3"/>
  <c r="E16" i="3"/>
  <c r="F16" i="3"/>
  <c r="G16" i="3"/>
  <c r="H16" i="3"/>
  <c r="E19" i="3"/>
  <c r="F19" i="3"/>
  <c r="G19" i="3"/>
  <c r="H19" i="3"/>
  <c r="E22" i="3"/>
  <c r="F22" i="3"/>
  <c r="G22" i="3"/>
  <c r="H22" i="3"/>
  <c r="E25" i="3"/>
  <c r="F25" i="3"/>
  <c r="G25" i="3"/>
  <c r="H25" i="3"/>
  <c r="E28" i="3"/>
  <c r="F28" i="3"/>
  <c r="G28" i="3"/>
  <c r="H28" i="3"/>
  <c r="E31" i="3"/>
  <c r="F31" i="3"/>
  <c r="G31" i="3"/>
  <c r="H31" i="3"/>
  <c r="F35" i="3"/>
  <c r="G35" i="3"/>
  <c r="H35" i="3"/>
  <c r="F36" i="3"/>
  <c r="G36" i="3"/>
  <c r="H36" i="3"/>
  <c r="F37" i="3"/>
  <c r="G37" i="3"/>
  <c r="H37" i="3"/>
  <c r="E38" i="3"/>
  <c r="E39" i="3"/>
  <c r="F40" i="3"/>
  <c r="G40" i="3"/>
  <c r="H40" i="3"/>
  <c r="E41" i="3"/>
  <c r="E42" i="3"/>
  <c r="F43" i="3"/>
  <c r="G43" i="3"/>
  <c r="H43" i="3"/>
  <c r="E44" i="3"/>
  <c r="E45" i="3"/>
  <c r="F46" i="3"/>
  <c r="G46" i="3"/>
  <c r="H46" i="3"/>
  <c r="E47" i="3"/>
  <c r="E48" i="3"/>
  <c r="F49" i="3"/>
  <c r="G49" i="3"/>
  <c r="H49" i="3"/>
  <c r="E50" i="3"/>
  <c r="E51" i="3"/>
  <c r="F52" i="3"/>
  <c r="G52" i="3"/>
  <c r="H52" i="3"/>
  <c r="E53" i="3"/>
  <c r="E54" i="3"/>
  <c r="F55" i="3"/>
  <c r="G55" i="3"/>
  <c r="H55" i="3"/>
  <c r="E56" i="3"/>
  <c r="E57" i="3"/>
  <c r="F59" i="3"/>
  <c r="G59" i="3"/>
  <c r="H59" i="3"/>
  <c r="F60" i="3"/>
  <c r="G60" i="3"/>
  <c r="H60" i="3"/>
  <c r="F61" i="3"/>
  <c r="G61" i="3"/>
  <c r="H61" i="3"/>
  <c r="E62" i="3"/>
  <c r="E63" i="3"/>
  <c r="F64" i="3"/>
  <c r="G64" i="3"/>
  <c r="H64" i="3"/>
  <c r="E66" i="3"/>
  <c r="F67" i="3"/>
  <c r="G67" i="3"/>
  <c r="H67" i="3"/>
  <c r="F70" i="3"/>
  <c r="G70" i="3"/>
  <c r="H70" i="3"/>
  <c r="F73" i="3"/>
  <c r="G73" i="3"/>
  <c r="H73" i="3"/>
  <c r="E75" i="3"/>
  <c r="F76" i="3"/>
  <c r="G76" i="3"/>
  <c r="H76" i="3"/>
  <c r="E78" i="3"/>
  <c r="F79" i="3"/>
  <c r="G79" i="3"/>
  <c r="H79" i="3"/>
  <c r="E80" i="3"/>
  <c r="E81" i="3"/>
  <c r="G46" i="10" l="1"/>
  <c r="C66" i="10"/>
  <c r="D69" i="10" s="1"/>
  <c r="C84" i="10"/>
  <c r="D91" i="10"/>
  <c r="D92" i="10"/>
  <c r="D56" i="8"/>
  <c r="D57" i="8"/>
  <c r="D55" i="8"/>
  <c r="D77" i="8"/>
  <c r="D76" i="8"/>
  <c r="D63" i="8"/>
  <c r="D52" i="8"/>
  <c r="D75" i="8"/>
  <c r="D73" i="8"/>
  <c r="D72" i="8"/>
  <c r="D61" i="8"/>
  <c r="C54" i="8"/>
  <c r="C74" i="8"/>
  <c r="H58" i="3"/>
  <c r="G34" i="3"/>
  <c r="C98" i="8"/>
  <c r="D100" i="8" s="1"/>
  <c r="C58" i="8"/>
  <c r="D59" i="8" s="1"/>
  <c r="G46" i="8"/>
  <c r="F46" i="8"/>
  <c r="C50" i="8"/>
  <c r="D51" i="8" s="1"/>
  <c r="C62" i="8"/>
  <c r="D65" i="8" s="1"/>
  <c r="H34" i="3"/>
  <c r="C48" i="8"/>
  <c r="C70" i="8"/>
  <c r="D71" i="8" s="1"/>
  <c r="H10" i="23"/>
  <c r="D63" i="10"/>
  <c r="H46" i="8"/>
  <c r="D67" i="10"/>
  <c r="E46" i="8"/>
  <c r="D68" i="10"/>
  <c r="E46" i="10"/>
  <c r="C94" i="10"/>
  <c r="D95" i="10" s="1"/>
  <c r="G82" i="10"/>
  <c r="C40" i="12"/>
  <c r="C98" i="10"/>
  <c r="D100" i="10" s="1"/>
  <c r="C41" i="12"/>
  <c r="C42" i="12"/>
  <c r="C43" i="12"/>
  <c r="C44" i="12"/>
  <c r="C102" i="10"/>
  <c r="D103" i="10" s="1"/>
  <c r="C45" i="12"/>
  <c r="C46" i="12"/>
  <c r="C47" i="12"/>
  <c r="C48" i="12"/>
  <c r="C106" i="10"/>
  <c r="C49" i="12"/>
  <c r="C50" i="12"/>
  <c r="D60" i="8"/>
  <c r="C37" i="12"/>
  <c r="G58" i="3"/>
  <c r="F58" i="3"/>
  <c r="F10" i="23"/>
  <c r="E10" i="23"/>
  <c r="G10" i="23"/>
  <c r="B24" i="23"/>
  <c r="C37" i="23" s="1"/>
  <c r="C30" i="23"/>
  <c r="C27" i="23"/>
  <c r="C35" i="23"/>
  <c r="C31" i="23"/>
  <c r="C29" i="23"/>
  <c r="C26" i="23"/>
  <c r="C32" i="23"/>
  <c r="C36" i="23"/>
  <c r="C25" i="23"/>
  <c r="I10" i="23"/>
  <c r="C31" i="12"/>
  <c r="C32" i="12"/>
  <c r="C33" i="12"/>
  <c r="C34" i="12"/>
  <c r="C35" i="12"/>
  <c r="C25" i="12"/>
  <c r="C26" i="12"/>
  <c r="C27" i="12"/>
  <c r="C28" i="12"/>
  <c r="C29" i="12"/>
  <c r="D80" i="10"/>
  <c r="D81" i="10"/>
  <c r="H46" i="10"/>
  <c r="C70" i="10"/>
  <c r="D71" i="10" s="1"/>
  <c r="D57" i="10"/>
  <c r="C58" i="10"/>
  <c r="D60" i="10" s="1"/>
  <c r="D79" i="10"/>
  <c r="D73" i="10"/>
  <c r="D72" i="10"/>
  <c r="D75" i="10"/>
  <c r="D76" i="10"/>
  <c r="D77" i="10"/>
  <c r="D55" i="10"/>
  <c r="D56" i="10"/>
  <c r="D64" i="10"/>
  <c r="F82" i="10"/>
  <c r="D51" i="10"/>
  <c r="D53" i="10"/>
  <c r="C85" i="10"/>
  <c r="E82" i="10"/>
  <c r="C48" i="10"/>
  <c r="C47" i="10"/>
  <c r="C49" i="8"/>
  <c r="C47" i="8"/>
  <c r="C49" i="10"/>
  <c r="H82" i="10"/>
  <c r="C90" i="8"/>
  <c r="D91" i="8" s="1"/>
  <c r="I46" i="8"/>
  <c r="B38" i="23"/>
  <c r="C45" i="23" s="1"/>
  <c r="E70" i="3"/>
  <c r="E46" i="3"/>
  <c r="F34" i="3"/>
  <c r="E79" i="3"/>
  <c r="E67" i="3"/>
  <c r="E60" i="3"/>
  <c r="E55" i="3"/>
  <c r="E43" i="3"/>
  <c r="E59" i="3"/>
  <c r="E35" i="3"/>
  <c r="E76" i="3"/>
  <c r="E64" i="3"/>
  <c r="E52" i="3"/>
  <c r="E40" i="3"/>
  <c r="E36" i="3"/>
  <c r="E73" i="3"/>
  <c r="E61" i="3"/>
  <c r="H10" i="3"/>
  <c r="E49" i="3"/>
  <c r="E37" i="3"/>
  <c r="G10" i="3"/>
  <c r="F10" i="3"/>
  <c r="E10" i="3"/>
  <c r="D111" i="16"/>
  <c r="D110" i="16"/>
  <c r="H109" i="16"/>
  <c r="G109" i="16"/>
  <c r="D108" i="16"/>
  <c r="D107" i="16"/>
  <c r="I106" i="16"/>
  <c r="H106" i="16"/>
  <c r="G106" i="16"/>
  <c r="F106" i="16"/>
  <c r="D105" i="16"/>
  <c r="D104" i="16"/>
  <c r="J103" i="16"/>
  <c r="I103" i="16"/>
  <c r="H103" i="16"/>
  <c r="G103" i="16"/>
  <c r="F103" i="16"/>
  <c r="D102" i="16"/>
  <c r="D101" i="16"/>
  <c r="I100" i="16"/>
  <c r="H100" i="16"/>
  <c r="G100" i="16"/>
  <c r="F100" i="16"/>
  <c r="D99" i="16"/>
  <c r="D98" i="16"/>
  <c r="J97" i="16"/>
  <c r="I97" i="16"/>
  <c r="H97" i="16"/>
  <c r="G97" i="16"/>
  <c r="F97" i="16"/>
  <c r="E97" i="16"/>
  <c r="D96" i="16"/>
  <c r="D95" i="16"/>
  <c r="K94" i="16"/>
  <c r="J94" i="16"/>
  <c r="I94" i="16"/>
  <c r="H94" i="16"/>
  <c r="G94" i="16"/>
  <c r="F94" i="16"/>
  <c r="E94" i="16"/>
  <c r="K91" i="16"/>
  <c r="J91" i="16"/>
  <c r="I91" i="16"/>
  <c r="H91" i="16"/>
  <c r="G91" i="16"/>
  <c r="F91" i="16"/>
  <c r="J88" i="16"/>
  <c r="I88" i="16"/>
  <c r="H88" i="16"/>
  <c r="G88" i="16"/>
  <c r="F88" i="16"/>
  <c r="D86" i="16"/>
  <c r="J85" i="16"/>
  <c r="I85" i="16"/>
  <c r="H85" i="16"/>
  <c r="G85" i="16"/>
  <c r="F85" i="16"/>
  <c r="D84" i="16"/>
  <c r="D83" i="16"/>
  <c r="J82" i="16"/>
  <c r="I82" i="16"/>
  <c r="H82" i="16"/>
  <c r="G82" i="16"/>
  <c r="F82" i="16"/>
  <c r="D82" i="16"/>
  <c r="K81" i="16"/>
  <c r="J81" i="16"/>
  <c r="I81" i="16"/>
  <c r="H81" i="16"/>
  <c r="G81" i="16"/>
  <c r="F81" i="16"/>
  <c r="E81" i="16"/>
  <c r="E79" i="16" s="1"/>
  <c r="K80" i="16"/>
  <c r="J80" i="16"/>
  <c r="J79" i="16" s="1"/>
  <c r="I80" i="16"/>
  <c r="H80" i="16"/>
  <c r="G80" i="16"/>
  <c r="F80" i="16"/>
  <c r="E80" i="16"/>
  <c r="D78" i="16"/>
  <c r="D77" i="16"/>
  <c r="H76" i="16"/>
  <c r="G76" i="16"/>
  <c r="D76" i="16"/>
  <c r="D75" i="16"/>
  <c r="D74" i="16"/>
  <c r="I73" i="16"/>
  <c r="H73" i="16"/>
  <c r="G73" i="16"/>
  <c r="F73" i="16"/>
  <c r="D73" i="16"/>
  <c r="D72" i="16"/>
  <c r="D71" i="16"/>
  <c r="J70" i="16"/>
  <c r="I70" i="16"/>
  <c r="H70" i="16"/>
  <c r="D70" i="16" s="1"/>
  <c r="G70" i="16"/>
  <c r="F70" i="16"/>
  <c r="D69" i="16"/>
  <c r="D68" i="16"/>
  <c r="K67" i="16"/>
  <c r="J67" i="16"/>
  <c r="I67" i="16"/>
  <c r="H67" i="16"/>
  <c r="G67" i="16"/>
  <c r="F67" i="16"/>
  <c r="E67" i="16"/>
  <c r="D67" i="16"/>
  <c r="D66" i="16"/>
  <c r="D65" i="16"/>
  <c r="K64" i="16"/>
  <c r="J64" i="16"/>
  <c r="I64" i="16"/>
  <c r="H64" i="16"/>
  <c r="G64" i="16"/>
  <c r="F64" i="16"/>
  <c r="E64" i="16"/>
  <c r="D63" i="16"/>
  <c r="D62" i="16"/>
  <c r="K61" i="16"/>
  <c r="J61" i="16"/>
  <c r="I61" i="16"/>
  <c r="H61" i="16"/>
  <c r="G61" i="16"/>
  <c r="F61" i="16"/>
  <c r="E61" i="16"/>
  <c r="D61" i="16"/>
  <c r="D60" i="16"/>
  <c r="D59" i="16"/>
  <c r="K58" i="16"/>
  <c r="J58" i="16"/>
  <c r="I58" i="16"/>
  <c r="H58" i="16"/>
  <c r="G58" i="16"/>
  <c r="F58" i="16"/>
  <c r="E58" i="16"/>
  <c r="D57" i="16"/>
  <c r="D56" i="16"/>
  <c r="K55" i="16"/>
  <c r="J55" i="16"/>
  <c r="I55" i="16"/>
  <c r="H55" i="16"/>
  <c r="G55" i="16"/>
  <c r="F55" i="16"/>
  <c r="D55" i="16"/>
  <c r="D54" i="16"/>
  <c r="D53" i="16"/>
  <c r="J52" i="16"/>
  <c r="I52" i="16"/>
  <c r="H52" i="16"/>
  <c r="G52" i="16"/>
  <c r="F52" i="16"/>
  <c r="D52" i="16"/>
  <c r="D51" i="16"/>
  <c r="D50" i="16"/>
  <c r="K49" i="16"/>
  <c r="D49" i="16" s="1"/>
  <c r="J49" i="16"/>
  <c r="I49" i="16"/>
  <c r="H49" i="16"/>
  <c r="G49" i="16"/>
  <c r="F49" i="16"/>
  <c r="E14" i="16"/>
  <c r="F14" i="16"/>
  <c r="G14" i="16"/>
  <c r="H14" i="16"/>
  <c r="F15" i="16"/>
  <c r="G15" i="16"/>
  <c r="H15" i="16"/>
  <c r="B56" i="15"/>
  <c r="B55" i="15"/>
  <c r="B54" i="15"/>
  <c r="B53" i="15"/>
  <c r="B52" i="15"/>
  <c r="B51" i="15"/>
  <c r="P43" i="15"/>
  <c r="O43" i="15"/>
  <c r="N43" i="15"/>
  <c r="M43" i="15"/>
  <c r="L43" i="15"/>
  <c r="K43" i="15"/>
  <c r="J43" i="15"/>
  <c r="I43" i="15"/>
  <c r="H43" i="15"/>
  <c r="G43" i="15"/>
  <c r="F43" i="15"/>
  <c r="E43" i="15"/>
  <c r="D43" i="15"/>
  <c r="C43" i="15"/>
  <c r="B42" i="15"/>
  <c r="B41" i="15"/>
  <c r="B40" i="15"/>
  <c r="B39" i="15"/>
  <c r="B38" i="15"/>
  <c r="B37" i="15"/>
  <c r="B36" i="15"/>
  <c r="B35" i="15"/>
  <c r="B34" i="15"/>
  <c r="B33" i="15"/>
  <c r="B32" i="15"/>
  <c r="B31" i="15"/>
  <c r="B30" i="15"/>
  <c r="B29" i="15"/>
  <c r="P28" i="15"/>
  <c r="O28" i="15"/>
  <c r="N28" i="15"/>
  <c r="M28" i="15"/>
  <c r="L28" i="15"/>
  <c r="K28" i="15"/>
  <c r="J28" i="15"/>
  <c r="I28" i="15"/>
  <c r="H28" i="15"/>
  <c r="G28" i="15"/>
  <c r="F28" i="15"/>
  <c r="E28" i="15"/>
  <c r="D28" i="15"/>
  <c r="C28" i="15"/>
  <c r="D96" i="10" l="1"/>
  <c r="D99" i="10"/>
  <c r="B43" i="15"/>
  <c r="D58" i="16"/>
  <c r="C46" i="8"/>
  <c r="D47" i="8"/>
  <c r="D53" i="8"/>
  <c r="D104" i="10"/>
  <c r="B28" i="15"/>
  <c r="D99" i="8"/>
  <c r="D64" i="16"/>
  <c r="D108" i="10"/>
  <c r="D107" i="10"/>
  <c r="D92" i="8"/>
  <c r="D49" i="8"/>
  <c r="D48" i="8"/>
  <c r="E34" i="3"/>
  <c r="D64" i="8"/>
  <c r="D14" i="16"/>
  <c r="D15" i="16"/>
  <c r="D109" i="16"/>
  <c r="D106" i="16"/>
  <c r="D103" i="16"/>
  <c r="D100" i="16"/>
  <c r="D97" i="16"/>
  <c r="I79" i="16"/>
  <c r="F79" i="16"/>
  <c r="D94" i="16"/>
  <c r="H79" i="16"/>
  <c r="D80" i="16"/>
  <c r="D91" i="16"/>
  <c r="G79" i="16"/>
  <c r="D88" i="16"/>
  <c r="D81" i="16"/>
  <c r="D85" i="16"/>
  <c r="E58" i="3"/>
  <c r="C34" i="23"/>
  <c r="C33" i="23"/>
  <c r="C44" i="23"/>
  <c r="C47" i="23"/>
  <c r="C28" i="23"/>
  <c r="C39" i="23"/>
  <c r="C51" i="23"/>
  <c r="B10" i="23"/>
  <c r="C23" i="23" s="1"/>
  <c r="C50" i="23"/>
  <c r="C42" i="23"/>
  <c r="C48" i="23"/>
  <c r="C40" i="23"/>
  <c r="C43" i="23"/>
  <c r="C49" i="23"/>
  <c r="C41" i="23"/>
  <c r="C46" i="23"/>
  <c r="C24" i="12"/>
  <c r="D61" i="10"/>
  <c r="D59" i="10"/>
  <c r="C82" i="10"/>
  <c r="D85" i="10" s="1"/>
  <c r="C46" i="10"/>
  <c r="D48" i="10" s="1"/>
  <c r="C82" i="8"/>
  <c r="K79" i="16"/>
  <c r="D79" i="16" l="1"/>
  <c r="D84" i="8"/>
  <c r="D83" i="8"/>
  <c r="D82" i="8" s="1"/>
  <c r="D47" i="10"/>
  <c r="D49" i="10"/>
  <c r="D84" i="10"/>
  <c r="D83" i="10"/>
  <c r="B12" i="12"/>
  <c r="B13" i="12"/>
  <c r="B14" i="12"/>
  <c r="B15" i="12"/>
  <c r="B16" i="12"/>
  <c r="B17" i="12"/>
  <c r="B18" i="12"/>
  <c r="B19" i="12"/>
  <c r="B20" i="12"/>
  <c r="B21" i="12"/>
  <c r="B22" i="12"/>
  <c r="B23" i="12"/>
  <c r="B11" i="12"/>
  <c r="D10" i="12"/>
  <c r="E10" i="12"/>
  <c r="F10" i="12"/>
  <c r="G10" i="12"/>
  <c r="H10" i="12"/>
  <c r="I10" i="12"/>
  <c r="B12" i="23"/>
  <c r="C12" i="23" s="1"/>
  <c r="B13" i="23"/>
  <c r="C13" i="23" s="1"/>
  <c r="B14" i="23"/>
  <c r="C14" i="23" s="1"/>
  <c r="B15" i="23"/>
  <c r="C15" i="23" s="1"/>
  <c r="B16" i="23"/>
  <c r="C16" i="23" s="1"/>
  <c r="B17" i="23"/>
  <c r="C17" i="23" s="1"/>
  <c r="B18" i="23"/>
  <c r="C18" i="23" s="1"/>
  <c r="B19" i="23"/>
  <c r="C19" i="23" s="1"/>
  <c r="B20" i="23"/>
  <c r="C20" i="23" s="1"/>
  <c r="B21" i="23"/>
  <c r="C21" i="23" s="1"/>
  <c r="B22" i="23"/>
  <c r="C22" i="23" s="1"/>
  <c r="B11" i="23"/>
  <c r="C11" i="23" s="1"/>
  <c r="I13" i="10"/>
  <c r="H11" i="10"/>
  <c r="H12" i="10"/>
  <c r="H13" i="10"/>
  <c r="G11" i="10"/>
  <c r="G12" i="10"/>
  <c r="G13" i="10"/>
  <c r="F11" i="10"/>
  <c r="F12" i="10"/>
  <c r="F13" i="10"/>
  <c r="E11" i="10"/>
  <c r="E12" i="10"/>
  <c r="E13" i="10"/>
  <c r="C15" i="10"/>
  <c r="C16" i="10"/>
  <c r="C17" i="10"/>
  <c r="C19" i="10"/>
  <c r="C20" i="10"/>
  <c r="C21" i="10"/>
  <c r="C23" i="10"/>
  <c r="C24" i="10"/>
  <c r="C25" i="10"/>
  <c r="C27" i="10"/>
  <c r="C28" i="10"/>
  <c r="C29" i="10"/>
  <c r="C31" i="10"/>
  <c r="C32" i="10"/>
  <c r="C33" i="10"/>
  <c r="C35" i="10"/>
  <c r="C36" i="10"/>
  <c r="C37" i="10"/>
  <c r="C39" i="10"/>
  <c r="C40" i="10"/>
  <c r="C41" i="10"/>
  <c r="C43" i="10"/>
  <c r="C45" i="10"/>
  <c r="E42" i="10"/>
  <c r="E38" i="10"/>
  <c r="F38" i="10"/>
  <c r="E34" i="10"/>
  <c r="F34" i="10"/>
  <c r="G34" i="10"/>
  <c r="H34" i="10"/>
  <c r="E30" i="10"/>
  <c r="F30" i="10"/>
  <c r="G30" i="10"/>
  <c r="H30" i="10"/>
  <c r="E26" i="10"/>
  <c r="F26" i="10"/>
  <c r="G26" i="10"/>
  <c r="H26" i="10"/>
  <c r="I26" i="10"/>
  <c r="I10" i="10" s="1"/>
  <c r="E22" i="10"/>
  <c r="F22" i="10"/>
  <c r="G22" i="10"/>
  <c r="H22" i="10"/>
  <c r="E18" i="10"/>
  <c r="F18" i="10"/>
  <c r="G18" i="10"/>
  <c r="H18" i="10"/>
  <c r="E14" i="10"/>
  <c r="C14" i="10" s="1"/>
  <c r="I13" i="8"/>
  <c r="I11" i="8"/>
  <c r="E13" i="8"/>
  <c r="F13" i="8"/>
  <c r="G13" i="8"/>
  <c r="H13" i="8"/>
  <c r="E12" i="8"/>
  <c r="F12" i="8"/>
  <c r="G12" i="8"/>
  <c r="H12" i="8"/>
  <c r="E11" i="8"/>
  <c r="F11" i="8"/>
  <c r="G11" i="8"/>
  <c r="H11" i="8"/>
  <c r="C15" i="8"/>
  <c r="C16" i="8"/>
  <c r="C17" i="8"/>
  <c r="C19" i="8"/>
  <c r="C20" i="8"/>
  <c r="D20" i="8" s="1"/>
  <c r="C21" i="8"/>
  <c r="D21" i="8" s="1"/>
  <c r="C23" i="8"/>
  <c r="C24" i="8"/>
  <c r="C25" i="8"/>
  <c r="C27" i="8"/>
  <c r="C28" i="8"/>
  <c r="C29" i="8"/>
  <c r="C31" i="8"/>
  <c r="C32" i="8"/>
  <c r="C33" i="8"/>
  <c r="C35" i="8"/>
  <c r="C36" i="8"/>
  <c r="C37" i="8"/>
  <c r="C39" i="8"/>
  <c r="C40" i="8"/>
  <c r="C41" i="8"/>
  <c r="C43" i="8"/>
  <c r="C45" i="8"/>
  <c r="E42" i="8"/>
  <c r="C42" i="8" s="1"/>
  <c r="E38" i="8"/>
  <c r="F38" i="8"/>
  <c r="E34" i="8"/>
  <c r="F34" i="8"/>
  <c r="G34" i="8"/>
  <c r="H34" i="8"/>
  <c r="E30" i="8"/>
  <c r="F30" i="8"/>
  <c r="G30" i="8"/>
  <c r="H30" i="8"/>
  <c r="E26" i="8"/>
  <c r="F26" i="8"/>
  <c r="G26" i="8"/>
  <c r="H26" i="8"/>
  <c r="I26" i="8"/>
  <c r="E22" i="8"/>
  <c r="F22" i="8"/>
  <c r="G22" i="8"/>
  <c r="H22" i="8"/>
  <c r="I22" i="8"/>
  <c r="E18" i="8"/>
  <c r="F18" i="8"/>
  <c r="G18" i="8"/>
  <c r="H18" i="8"/>
  <c r="E14" i="8"/>
  <c r="C14" i="8" s="1"/>
  <c r="B30" i="7"/>
  <c r="B31" i="7"/>
  <c r="B24" i="7"/>
  <c r="B25" i="7"/>
  <c r="B26" i="7"/>
  <c r="B27" i="7"/>
  <c r="B28" i="7"/>
  <c r="B29" i="7"/>
  <c r="G21" i="7"/>
  <c r="C21" i="7"/>
  <c r="D21" i="7"/>
  <c r="E21" i="7"/>
  <c r="F21" i="7"/>
  <c r="C32" i="7"/>
  <c r="D32" i="7"/>
  <c r="E32" i="7"/>
  <c r="F32" i="7"/>
  <c r="C10" i="7"/>
  <c r="D10" i="7"/>
  <c r="E10" i="7"/>
  <c r="F10" i="7"/>
  <c r="G10" i="7"/>
  <c r="B13" i="7"/>
  <c r="B14" i="7"/>
  <c r="B15" i="7"/>
  <c r="B16" i="7"/>
  <c r="B17" i="7"/>
  <c r="B18" i="7"/>
  <c r="B19" i="7"/>
  <c r="B20" i="7"/>
  <c r="B23" i="7"/>
  <c r="B34" i="7"/>
  <c r="B35" i="7"/>
  <c r="B36" i="7"/>
  <c r="B37" i="7"/>
  <c r="B38" i="7"/>
  <c r="B39" i="7"/>
  <c r="B12" i="7"/>
  <c r="D21" i="6"/>
  <c r="E21" i="6"/>
  <c r="F21" i="6"/>
  <c r="G21" i="6"/>
  <c r="H21" i="6"/>
  <c r="I21" i="6"/>
  <c r="J21" i="6"/>
  <c r="D11" i="6"/>
  <c r="E11" i="6"/>
  <c r="F11" i="6"/>
  <c r="G11" i="6"/>
  <c r="H11" i="6"/>
  <c r="I11" i="6"/>
  <c r="J11" i="6"/>
  <c r="K11" i="6"/>
  <c r="L11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23" i="6"/>
  <c r="C14" i="6"/>
  <c r="C15" i="6"/>
  <c r="C16" i="6"/>
  <c r="C17" i="6"/>
  <c r="C18" i="6"/>
  <c r="C19" i="6"/>
  <c r="C20" i="6"/>
  <c r="C13" i="6"/>
  <c r="B37" i="22"/>
  <c r="B38" i="22"/>
  <c r="B39" i="22"/>
  <c r="B40" i="22"/>
  <c r="B41" i="22"/>
  <c r="B42" i="22"/>
  <c r="B43" i="22"/>
  <c r="B44" i="22"/>
  <c r="B45" i="22"/>
  <c r="B46" i="22"/>
  <c r="B47" i="22"/>
  <c r="B36" i="22"/>
  <c r="B24" i="22"/>
  <c r="B25" i="22"/>
  <c r="B26" i="22"/>
  <c r="B27" i="22"/>
  <c r="B28" i="22"/>
  <c r="B29" i="22"/>
  <c r="B30" i="22"/>
  <c r="B31" i="22"/>
  <c r="B32" i="22"/>
  <c r="B33" i="22"/>
  <c r="B34" i="22"/>
  <c r="B23" i="22"/>
  <c r="C35" i="22"/>
  <c r="D35" i="22"/>
  <c r="E35" i="22"/>
  <c r="F35" i="22"/>
  <c r="G35" i="22"/>
  <c r="H35" i="22"/>
  <c r="I35" i="22"/>
  <c r="C22" i="22"/>
  <c r="D22" i="22"/>
  <c r="E22" i="22"/>
  <c r="F22" i="22"/>
  <c r="G22" i="22"/>
  <c r="H22" i="22"/>
  <c r="I22" i="22"/>
  <c r="C38" i="10" l="1"/>
  <c r="D19" i="8"/>
  <c r="D45" i="8"/>
  <c r="D43" i="8"/>
  <c r="D22" i="7"/>
  <c r="H10" i="8"/>
  <c r="G10" i="8"/>
  <c r="F10" i="8"/>
  <c r="D40" i="10"/>
  <c r="D39" i="10"/>
  <c r="D38" i="10" s="1"/>
  <c r="D24" i="8"/>
  <c r="E33" i="7"/>
  <c r="C38" i="8"/>
  <c r="D39" i="8" s="1"/>
  <c r="C33" i="7"/>
  <c r="D17" i="8"/>
  <c r="K12" i="6"/>
  <c r="D16" i="8"/>
  <c r="D15" i="8"/>
  <c r="D37" i="8"/>
  <c r="D41" i="10"/>
  <c r="D36" i="8"/>
  <c r="D35" i="8"/>
  <c r="D32" i="8"/>
  <c r="D17" i="10"/>
  <c r="D15" i="10"/>
  <c r="D16" i="10"/>
  <c r="C26" i="10"/>
  <c r="D29" i="10" s="1"/>
  <c r="D9" i="6"/>
  <c r="C34" i="10"/>
  <c r="D37" i="10" s="1"/>
  <c r="G10" i="10"/>
  <c r="C21" i="6"/>
  <c r="I22" i="6" s="1"/>
  <c r="E10" i="10"/>
  <c r="C22" i="10"/>
  <c r="D25" i="10" s="1"/>
  <c r="C42" i="10"/>
  <c r="D43" i="10" s="1"/>
  <c r="H10" i="10"/>
  <c r="B10" i="12"/>
  <c r="C22" i="12" s="1"/>
  <c r="C30" i="10"/>
  <c r="D31" i="10" s="1"/>
  <c r="C18" i="10"/>
  <c r="D19" i="10" s="1"/>
  <c r="F10" i="10"/>
  <c r="C11" i="10"/>
  <c r="C12" i="10"/>
  <c r="C13" i="10"/>
  <c r="I10" i="8"/>
  <c r="C12" i="8"/>
  <c r="C18" i="8"/>
  <c r="C34" i="8"/>
  <c r="E10" i="8"/>
  <c r="C30" i="8"/>
  <c r="D31" i="8" s="1"/>
  <c r="C13" i="8"/>
  <c r="C26" i="8"/>
  <c r="D28" i="8" s="1"/>
  <c r="C22" i="8"/>
  <c r="D25" i="8" s="1"/>
  <c r="C11" i="8"/>
  <c r="B21" i="7"/>
  <c r="G22" i="7" s="1"/>
  <c r="B10" i="7"/>
  <c r="G11" i="7" s="1"/>
  <c r="B32" i="7"/>
  <c r="F33" i="7" s="1"/>
  <c r="K9" i="6"/>
  <c r="J9" i="6"/>
  <c r="I9" i="6"/>
  <c r="H9" i="6"/>
  <c r="L9" i="6"/>
  <c r="G9" i="6"/>
  <c r="C11" i="6"/>
  <c r="F12" i="6" s="1"/>
  <c r="F9" i="6"/>
  <c r="E9" i="6"/>
  <c r="B22" i="22"/>
  <c r="B35" i="22"/>
  <c r="C9" i="22"/>
  <c r="D9" i="22"/>
  <c r="E9" i="22"/>
  <c r="F9" i="22"/>
  <c r="G9" i="22"/>
  <c r="H9" i="22"/>
  <c r="I9" i="22"/>
  <c r="C15" i="21"/>
  <c r="D15" i="21"/>
  <c r="E15" i="21"/>
  <c r="F15" i="21"/>
  <c r="G15" i="21"/>
  <c r="H15" i="21"/>
  <c r="I15" i="21"/>
  <c r="C12" i="21"/>
  <c r="D12" i="21"/>
  <c r="E12" i="21"/>
  <c r="F12" i="21"/>
  <c r="G12" i="21"/>
  <c r="H12" i="21"/>
  <c r="I12" i="21"/>
  <c r="C11" i="21"/>
  <c r="I11" i="21"/>
  <c r="C10" i="21"/>
  <c r="I10" i="21"/>
  <c r="B11" i="21"/>
  <c r="B10" i="21"/>
  <c r="B15" i="21"/>
  <c r="B12" i="21"/>
  <c r="C9" i="19"/>
  <c r="D9" i="19"/>
  <c r="E9" i="19"/>
  <c r="B9" i="19"/>
  <c r="C15" i="18"/>
  <c r="D15" i="18"/>
  <c r="E15" i="18"/>
  <c r="C12" i="18"/>
  <c r="D12" i="18"/>
  <c r="E12" i="18"/>
  <c r="E9" i="18" s="1"/>
  <c r="B12" i="18"/>
  <c r="B15" i="18"/>
  <c r="D20" i="16"/>
  <c r="D21" i="16"/>
  <c r="D23" i="16"/>
  <c r="D24" i="16"/>
  <c r="D26" i="16"/>
  <c r="D27" i="16"/>
  <c r="D29" i="16"/>
  <c r="D30" i="16"/>
  <c r="D32" i="16"/>
  <c r="D33" i="16"/>
  <c r="D35" i="16"/>
  <c r="D36" i="16"/>
  <c r="D38" i="16"/>
  <c r="D39" i="16"/>
  <c r="D41" i="16"/>
  <c r="D42" i="16"/>
  <c r="D44" i="16"/>
  <c r="D45" i="16"/>
  <c r="D17" i="16"/>
  <c r="D18" i="16"/>
  <c r="H43" i="16"/>
  <c r="G43" i="16"/>
  <c r="J40" i="16"/>
  <c r="I40" i="16"/>
  <c r="H40" i="16"/>
  <c r="G40" i="16"/>
  <c r="F40" i="16"/>
  <c r="F37" i="16"/>
  <c r="G37" i="16"/>
  <c r="H37" i="16"/>
  <c r="I37" i="16"/>
  <c r="J37" i="16"/>
  <c r="E34" i="16"/>
  <c r="F34" i="16"/>
  <c r="G34" i="16"/>
  <c r="H34" i="16"/>
  <c r="I34" i="16"/>
  <c r="J34" i="16"/>
  <c r="K34" i="16"/>
  <c r="E31" i="16"/>
  <c r="F31" i="16"/>
  <c r="G31" i="16"/>
  <c r="H31" i="16"/>
  <c r="I31" i="16"/>
  <c r="J31" i="16"/>
  <c r="K31" i="16"/>
  <c r="E28" i="16"/>
  <c r="F28" i="16"/>
  <c r="G28" i="16"/>
  <c r="H28" i="16"/>
  <c r="I28" i="16"/>
  <c r="J28" i="16"/>
  <c r="K28" i="16"/>
  <c r="E25" i="16"/>
  <c r="F25" i="16"/>
  <c r="G25" i="16"/>
  <c r="H25" i="16"/>
  <c r="I25" i="16"/>
  <c r="J25" i="16"/>
  <c r="K25" i="16"/>
  <c r="F22" i="16"/>
  <c r="G22" i="16"/>
  <c r="H22" i="16"/>
  <c r="I22" i="16"/>
  <c r="J22" i="16"/>
  <c r="K22" i="16"/>
  <c r="F19" i="16"/>
  <c r="G19" i="16"/>
  <c r="H19" i="16"/>
  <c r="I19" i="16"/>
  <c r="J19" i="16"/>
  <c r="F16" i="16"/>
  <c r="G16" i="16"/>
  <c r="H16" i="16"/>
  <c r="I16" i="16"/>
  <c r="J16" i="16"/>
  <c r="K16" i="16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14" i="15"/>
  <c r="C13" i="15"/>
  <c r="D13" i="15"/>
  <c r="E13" i="15"/>
  <c r="F13" i="15"/>
  <c r="G13" i="15"/>
  <c r="H13" i="15"/>
  <c r="I13" i="15"/>
  <c r="J13" i="15"/>
  <c r="K13" i="15"/>
  <c r="L13" i="15"/>
  <c r="M13" i="15"/>
  <c r="O13" i="15"/>
  <c r="P13" i="15"/>
  <c r="C23" i="5"/>
  <c r="D23" i="5"/>
  <c r="E23" i="5"/>
  <c r="F23" i="5"/>
  <c r="B23" i="5"/>
  <c r="C14" i="5"/>
  <c r="D14" i="5"/>
  <c r="E14" i="5"/>
  <c r="F14" i="5"/>
  <c r="B14" i="5"/>
  <c r="J22" i="6" l="1"/>
  <c r="D12" i="6"/>
  <c r="E12" i="6"/>
  <c r="H12" i="6"/>
  <c r="J12" i="6"/>
  <c r="D22" i="6"/>
  <c r="G12" i="6"/>
  <c r="I12" i="6"/>
  <c r="L12" i="6"/>
  <c r="K10" i="6"/>
  <c r="K13" i="16"/>
  <c r="J13" i="16"/>
  <c r="I13" i="16"/>
  <c r="D33" i="7"/>
  <c r="D23" i="8"/>
  <c r="C22" i="7"/>
  <c r="E22" i="6"/>
  <c r="D27" i="8"/>
  <c r="D40" i="8"/>
  <c r="F11" i="7"/>
  <c r="B13" i="5"/>
  <c r="F22" i="6"/>
  <c r="D41" i="8"/>
  <c r="D29" i="8"/>
  <c r="F10" i="6"/>
  <c r="E22" i="7"/>
  <c r="H22" i="6"/>
  <c r="H10" i="6"/>
  <c r="J10" i="6"/>
  <c r="C11" i="7"/>
  <c r="D11" i="7"/>
  <c r="E11" i="7"/>
  <c r="G22" i="6"/>
  <c r="D33" i="8"/>
  <c r="D10" i="6"/>
  <c r="E10" i="6"/>
  <c r="D14" i="10"/>
  <c r="G10" i="6"/>
  <c r="F22" i="7"/>
  <c r="D9" i="18"/>
  <c r="C9" i="18"/>
  <c r="H13" i="16"/>
  <c r="G13" i="16"/>
  <c r="F13" i="16"/>
  <c r="C21" i="12"/>
  <c r="C15" i="12"/>
  <c r="C11" i="12"/>
  <c r="C12" i="12"/>
  <c r="C14" i="12"/>
  <c r="C16" i="12"/>
  <c r="C17" i="12"/>
  <c r="C18" i="12"/>
  <c r="C20" i="12"/>
  <c r="C13" i="12"/>
  <c r="C23" i="12"/>
  <c r="C19" i="12"/>
  <c r="D23" i="10"/>
  <c r="D24" i="10"/>
  <c r="D35" i="10"/>
  <c r="D21" i="10"/>
  <c r="D28" i="10"/>
  <c r="D20" i="10"/>
  <c r="D18" i="10" s="1"/>
  <c r="D32" i="10"/>
  <c r="D33" i="10"/>
  <c r="D45" i="10"/>
  <c r="D42" i="10" s="1"/>
  <c r="D27" i="10"/>
  <c r="D36" i="10"/>
  <c r="C10" i="10"/>
  <c r="D13" i="10" s="1"/>
  <c r="D22" i="16"/>
  <c r="D19" i="16"/>
  <c r="D34" i="16"/>
  <c r="D31" i="16"/>
  <c r="D28" i="16"/>
  <c r="D16" i="16"/>
  <c r="D43" i="16"/>
  <c r="C10" i="8"/>
  <c r="D11" i="8" s="1"/>
  <c r="D37" i="16"/>
  <c r="B9" i="18"/>
  <c r="B9" i="22"/>
  <c r="D40" i="16"/>
  <c r="C9" i="6"/>
  <c r="I10" i="6" s="1"/>
  <c r="D25" i="16"/>
  <c r="I9" i="21"/>
  <c r="C9" i="21"/>
  <c r="B9" i="21"/>
  <c r="B13" i="15"/>
  <c r="F13" i="5"/>
  <c r="E13" i="5"/>
  <c r="D13" i="5"/>
  <c r="C13" i="5"/>
  <c r="D12" i="8" l="1"/>
  <c r="D13" i="8"/>
  <c r="D34" i="10"/>
  <c r="D26" i="10"/>
  <c r="L10" i="6"/>
  <c r="D13" i="16"/>
  <c r="C10" i="12"/>
  <c r="D30" i="10"/>
  <c r="D22" i="10"/>
  <c r="D11" i="10"/>
  <c r="D12" i="10"/>
</calcChain>
</file>

<file path=xl/sharedStrings.xml><?xml version="1.0" encoding="utf-8"?>
<sst xmlns="http://schemas.openxmlformats.org/spreadsheetml/2006/main" count="1125" uniqueCount="253">
  <si>
    <t>Србија-југ / Serbia-south</t>
  </si>
  <si>
    <t>total</t>
  </si>
  <si>
    <t>живорођено</t>
  </si>
  <si>
    <t>livebirths</t>
  </si>
  <si>
    <t>stillbirths</t>
  </si>
  <si>
    <t>&lt; 15</t>
  </si>
  <si>
    <t>мртворођено</t>
  </si>
  <si>
    <t>15 - 19</t>
  </si>
  <si>
    <t>20 - 29</t>
  </si>
  <si>
    <t>30 - 39</t>
  </si>
  <si>
    <t>40 - 44</t>
  </si>
  <si>
    <t>45 - 49</t>
  </si>
  <si>
    <t>50+</t>
  </si>
  <si>
    <t>укупно</t>
  </si>
  <si>
    <t>О00</t>
  </si>
  <si>
    <t>О01</t>
  </si>
  <si>
    <t>О02</t>
  </si>
  <si>
    <t>О03</t>
  </si>
  <si>
    <t>О04</t>
  </si>
  <si>
    <t>О05</t>
  </si>
  <si>
    <t>О06</t>
  </si>
  <si>
    <t>О07</t>
  </si>
  <si>
    <t>О08</t>
  </si>
  <si>
    <t>.</t>
  </si>
  <si>
    <t>%</t>
  </si>
  <si>
    <t>Укупно/Total</t>
  </si>
  <si>
    <t xml:space="preserve"> &lt; 15 </t>
  </si>
  <si>
    <t xml:space="preserve"> 55+ </t>
  </si>
  <si>
    <t>Непознато/Unknown</t>
  </si>
  <si>
    <t>У браку/Married</t>
  </si>
  <si>
    <t>Ван брака/Unmarried</t>
  </si>
  <si>
    <t>&lt;15</t>
  </si>
  <si>
    <t>15-19</t>
  </si>
  <si>
    <t>20-29</t>
  </si>
  <si>
    <t>30-39</t>
  </si>
  <si>
    <t>40-44</t>
  </si>
  <si>
    <t>&lt;1000</t>
  </si>
  <si>
    <t>male</t>
  </si>
  <si>
    <t>female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</si>
  <si>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</si>
  <si>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</si>
  <si>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</si>
  <si>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</si>
  <si>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</si>
  <si>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</si>
  <si>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</si>
  <si>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</si>
  <si>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</si>
  <si>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укупно мушко женско</t>
  </si>
  <si>
    <t>мушко</t>
  </si>
  <si>
    <t>женско</t>
  </si>
  <si>
    <t>45-49</t>
  </si>
  <si>
    <r>
      <t>12 и више/</t>
    </r>
    <r>
      <rPr>
        <i/>
        <sz val="11"/>
        <color theme="1"/>
        <rFont val="Calibri"/>
        <family val="2"/>
        <scheme val="minor"/>
      </rPr>
      <t>12 or more</t>
    </r>
  </si>
  <si>
    <r>
      <t xml:space="preserve">Република Србија / </t>
    </r>
    <r>
      <rPr>
        <b/>
        <i/>
        <sz val="11"/>
        <color indexed="8"/>
        <rFont val="Calibri"/>
        <family val="2"/>
        <scheme val="minor"/>
      </rPr>
      <t>Serbia</t>
    </r>
  </si>
  <si>
    <r>
      <t xml:space="preserve">Србија-север / </t>
    </r>
    <r>
      <rPr>
        <b/>
        <i/>
        <sz val="11"/>
        <color indexed="8"/>
        <rFont val="Calibri"/>
        <family val="2"/>
        <scheme val="minor"/>
      </rPr>
      <t>Serbia-north</t>
    </r>
  </si>
  <si>
    <t xml:space="preserve"> </t>
  </si>
  <si>
    <t>O67 Порођај компликован због крварења /Partus propter haemorrhagiam complicatus</t>
  </si>
  <si>
    <r>
      <t xml:space="preserve">Патолошка стања/компликације/ </t>
    </r>
    <r>
      <rPr>
        <b/>
        <i/>
        <sz val="11"/>
        <color theme="1"/>
        <rFont val="Calibri"/>
        <family val="2"/>
        <scheme val="minor"/>
      </rPr>
      <t>Pathology/complications</t>
    </r>
  </si>
  <si>
    <r>
      <t>O60 Превремени порођај /</t>
    </r>
    <r>
      <rPr>
        <i/>
        <sz val="11"/>
        <color theme="1"/>
        <rFont val="Calibri"/>
        <family val="2"/>
        <scheme val="minor"/>
      </rPr>
      <t>Labores praematuri spontanei cum partu pretermini</t>
    </r>
  </si>
  <si>
    <r>
      <t>O61 Неуспела индукција порођаја /</t>
    </r>
    <r>
      <rPr>
        <i/>
        <sz val="11"/>
        <color theme="1"/>
        <rFont val="Calibri"/>
        <family val="2"/>
        <scheme val="minor"/>
      </rPr>
      <t>Inductio partus inefficax</t>
    </r>
  </si>
  <si>
    <r>
      <t>O62 Ненормалности порођаја /</t>
    </r>
    <r>
      <rPr>
        <i/>
        <sz val="11"/>
        <color theme="1"/>
        <rFont val="Calibri"/>
        <family val="2"/>
        <scheme val="minor"/>
      </rPr>
      <t>Abnormitates partus</t>
    </r>
  </si>
  <si>
    <r>
      <t>O63 Продужен порођај /</t>
    </r>
    <r>
      <rPr>
        <i/>
        <sz val="11"/>
        <color theme="1"/>
        <rFont val="Calibri"/>
        <family val="2"/>
        <scheme val="minor"/>
      </rPr>
      <t>Partus prolongatus</t>
    </r>
  </si>
  <si>
    <r>
      <t>O64 Компликован порођај због неправилног положаја и става плода /</t>
    </r>
    <r>
      <rPr>
        <i/>
        <sz val="11"/>
        <color theme="1"/>
        <rFont val="Calibri"/>
        <family val="2"/>
        <scheme val="minor"/>
      </rPr>
      <t>Partus propter malpositionem et malpraesentationem</t>
    </r>
  </si>
  <si>
    <r>
      <t>O65  Компликован порођај због ненормалности карлице мајке /</t>
    </r>
    <r>
      <rPr>
        <i/>
        <sz val="11"/>
        <color theme="1"/>
        <rFont val="Calibri"/>
        <family val="2"/>
        <scheme val="minor"/>
      </rPr>
      <t>Partus propter pelvem matris abnormalem complicatu</t>
    </r>
  </si>
  <si>
    <r>
      <t>O66  Други компликован порођај /</t>
    </r>
    <r>
      <rPr>
        <i/>
        <sz val="11"/>
        <color theme="1"/>
        <rFont val="Calibri"/>
        <family val="2"/>
        <scheme val="minor"/>
      </rPr>
      <t>Partus complicatus alius</t>
    </r>
  </si>
  <si>
    <r>
      <t>O68 Порођај компликован због гушења плода /</t>
    </r>
    <r>
      <rPr>
        <i/>
        <sz val="11"/>
        <color theme="1"/>
        <rFont val="Calibri"/>
        <family val="2"/>
        <scheme val="minor"/>
      </rPr>
      <t>Partus propter asphyxiam fetus complicatus</t>
    </r>
  </si>
  <si>
    <r>
      <t>O69 Порођај компликован због компликација са пупчаником /</t>
    </r>
    <r>
      <rPr>
        <i/>
        <sz val="11"/>
        <color theme="1"/>
        <rFont val="Calibri"/>
        <family val="2"/>
        <scheme val="minor"/>
      </rPr>
      <t xml:space="preserve">Partus propter complicationes chordae umbilicalis </t>
    </r>
  </si>
  <si>
    <r>
      <t>O70 Повреда међице у току порођаја /</t>
    </r>
    <r>
      <rPr>
        <i/>
        <sz val="11"/>
        <color theme="1"/>
        <rFont val="Calibri"/>
        <family val="2"/>
        <scheme val="minor"/>
      </rPr>
      <t>Laesio perinaei,per partum</t>
    </r>
  </si>
  <si>
    <r>
      <t>O71 Друге акушерске озледе у току порођаја /</t>
    </r>
    <r>
      <rPr>
        <i/>
        <sz val="11"/>
        <color theme="1"/>
        <rFont val="Calibri"/>
        <family val="2"/>
        <scheme val="minor"/>
      </rPr>
      <t>Traumata obstetricia alia</t>
    </r>
  </si>
  <si>
    <r>
      <t>O72  Крварење после порођаја /</t>
    </r>
    <r>
      <rPr>
        <i/>
        <sz val="11"/>
        <color theme="1"/>
        <rFont val="Calibri"/>
        <family val="2"/>
        <scheme val="minor"/>
      </rPr>
      <t>Haemorrhagia post partum</t>
    </r>
  </si>
  <si>
    <r>
      <t>O73  Заостајање постељице и овојница постељице без крварења /</t>
    </r>
    <r>
      <rPr>
        <i/>
        <sz val="11"/>
        <color theme="1"/>
        <rFont val="Calibri"/>
        <family val="2"/>
        <scheme val="minor"/>
      </rPr>
      <t>Retentio placentae et membranarum placentae,sine h</t>
    </r>
  </si>
  <si>
    <r>
      <t>O74 Компликације узроковане анестезијом током порођаја /</t>
    </r>
    <r>
      <rPr>
        <i/>
        <sz val="11"/>
        <color theme="1"/>
        <rFont val="Calibri"/>
        <family val="2"/>
        <scheme val="minor"/>
      </rPr>
      <t>Complicationes anaesthesionales,per partum</t>
    </r>
  </si>
  <si>
    <r>
      <t>O75 Друге компликације током порођаја /</t>
    </r>
    <r>
      <rPr>
        <i/>
        <sz val="11"/>
        <color theme="1"/>
        <rFont val="Calibri"/>
        <family val="2"/>
        <scheme val="minor"/>
      </rPr>
      <t>Complicationes aliae,per partum</t>
    </r>
  </si>
  <si>
    <r>
      <t>O67 Порођај компликован због крварења /</t>
    </r>
    <r>
      <rPr>
        <i/>
        <sz val="11"/>
        <color theme="1"/>
        <rFont val="Calibri"/>
        <family val="2"/>
        <scheme val="minor"/>
      </rPr>
      <t>Partus propter haemorrhagiam complicatus</t>
    </r>
  </si>
  <si>
    <r>
      <rPr>
        <b/>
        <sz val="11"/>
        <color theme="1"/>
        <rFont val="Calibri"/>
        <family val="2"/>
        <scheme val="minor"/>
      </rPr>
      <t>Мачванска</t>
    </r>
    <r>
      <rPr>
        <i/>
        <sz val="11"/>
        <color theme="1"/>
        <rFont val="Calibri"/>
        <family val="2"/>
        <scheme val="minor"/>
      </rPr>
      <t xml:space="preserve">
Macvanska</t>
    </r>
  </si>
  <si>
    <r>
      <rPr>
        <b/>
        <sz val="11"/>
        <color theme="1"/>
        <rFont val="Calibri"/>
        <family val="2"/>
        <scheme val="minor"/>
      </rPr>
      <t>Севернобачка</t>
    </r>
    <r>
      <rPr>
        <i/>
        <sz val="11"/>
        <color theme="1"/>
        <rFont val="Calibri"/>
        <family val="2"/>
        <scheme val="minor"/>
      </rPr>
      <t xml:space="preserve">
Severnobacka</t>
    </r>
  </si>
  <si>
    <r>
      <rPr>
        <b/>
        <sz val="11"/>
        <color theme="1"/>
        <rFont val="Calibri"/>
        <family val="2"/>
        <scheme val="minor"/>
      </rPr>
      <t>Средњебанатска</t>
    </r>
    <r>
      <rPr>
        <i/>
        <sz val="11"/>
        <color theme="1"/>
        <rFont val="Calibri"/>
        <family val="2"/>
        <scheme val="minor"/>
      </rPr>
      <t xml:space="preserve">
Srednjebanatska</t>
    </r>
  </si>
  <si>
    <r>
      <rPr>
        <b/>
        <sz val="11"/>
        <color theme="1"/>
        <rFont val="Calibri"/>
        <family val="2"/>
        <scheme val="minor"/>
      </rPr>
      <t>Севернобанатска</t>
    </r>
    <r>
      <rPr>
        <i/>
        <sz val="11"/>
        <color theme="1"/>
        <rFont val="Calibri"/>
        <family val="2"/>
        <scheme val="minor"/>
      </rPr>
      <t xml:space="preserve">
Severnobanatska</t>
    </r>
  </si>
  <si>
    <r>
      <rPr>
        <b/>
        <sz val="11"/>
        <color theme="1"/>
        <rFont val="Calibri"/>
        <family val="2"/>
        <scheme val="minor"/>
      </rPr>
      <t>Јужнобанатска</t>
    </r>
    <r>
      <rPr>
        <i/>
        <sz val="11"/>
        <color theme="1"/>
        <rFont val="Calibri"/>
        <family val="2"/>
        <scheme val="minor"/>
      </rPr>
      <t xml:space="preserve">
Juznobanatska</t>
    </r>
  </si>
  <si>
    <r>
      <rPr>
        <b/>
        <sz val="11"/>
        <color theme="1"/>
        <rFont val="Calibri"/>
        <family val="2"/>
        <scheme val="minor"/>
      </rPr>
      <t>Западнобачка</t>
    </r>
    <r>
      <rPr>
        <i/>
        <sz val="11"/>
        <color theme="1"/>
        <rFont val="Calibri"/>
        <family val="2"/>
        <scheme val="minor"/>
      </rPr>
      <t xml:space="preserve">
Zapadnobacka</t>
    </r>
  </si>
  <si>
    <r>
      <rPr>
        <b/>
        <sz val="11"/>
        <color theme="1"/>
        <rFont val="Calibri"/>
        <family val="2"/>
        <scheme val="minor"/>
      </rPr>
      <t>Јужнобачка</t>
    </r>
    <r>
      <rPr>
        <i/>
        <sz val="11"/>
        <color theme="1"/>
        <rFont val="Calibri"/>
        <family val="2"/>
        <scheme val="minor"/>
      </rPr>
      <t xml:space="preserve">
Juznobacka</t>
    </r>
  </si>
  <si>
    <r>
      <rPr>
        <b/>
        <sz val="11"/>
        <color theme="1"/>
        <rFont val="Calibri"/>
        <family val="2"/>
        <scheme val="minor"/>
      </rPr>
      <t>Сремска</t>
    </r>
    <r>
      <rPr>
        <i/>
        <sz val="11"/>
        <color theme="1"/>
        <rFont val="Calibri"/>
        <family val="2"/>
        <scheme val="minor"/>
      </rPr>
      <t xml:space="preserve">
Sremska</t>
    </r>
  </si>
  <si>
    <r>
      <rPr>
        <b/>
        <sz val="11"/>
        <color theme="1"/>
        <rFont val="Calibri"/>
        <family val="2"/>
        <scheme val="minor"/>
      </rPr>
      <t>Београдска</t>
    </r>
    <r>
      <rPr>
        <i/>
        <sz val="11"/>
        <color theme="1"/>
        <rFont val="Calibri"/>
        <family val="2"/>
        <scheme val="minor"/>
      </rPr>
      <t xml:space="preserve">
Beogradska</t>
    </r>
  </si>
  <si>
    <r>
      <rPr>
        <b/>
        <sz val="11"/>
        <color theme="1"/>
        <rFont val="Calibri"/>
        <family val="2"/>
        <scheme val="minor"/>
      </rPr>
      <t>Колубарска</t>
    </r>
    <r>
      <rPr>
        <i/>
        <sz val="11"/>
        <color theme="1"/>
        <rFont val="Calibri"/>
        <family val="2"/>
        <scheme val="minor"/>
      </rPr>
      <t xml:space="preserve">
Kolubarska</t>
    </r>
  </si>
  <si>
    <r>
      <rPr>
        <b/>
        <sz val="11"/>
        <color theme="1"/>
        <rFont val="Calibri"/>
        <family val="2"/>
        <scheme val="minor"/>
      </rPr>
      <t>Подунавска</t>
    </r>
    <r>
      <rPr>
        <i/>
        <sz val="11"/>
        <color theme="1"/>
        <rFont val="Calibri"/>
        <family val="2"/>
        <scheme val="minor"/>
      </rPr>
      <t xml:space="preserve">
Podunavska</t>
    </r>
  </si>
  <si>
    <r>
      <rPr>
        <b/>
        <sz val="11"/>
        <color theme="1"/>
        <rFont val="Calibri"/>
        <family val="2"/>
        <scheme val="minor"/>
      </rPr>
      <t>Браничевска</t>
    </r>
    <r>
      <rPr>
        <i/>
        <sz val="11"/>
        <color theme="1"/>
        <rFont val="Calibri"/>
        <family val="2"/>
        <scheme val="minor"/>
      </rPr>
      <t xml:space="preserve">
Branicevska</t>
    </r>
  </si>
  <si>
    <r>
      <rPr>
        <b/>
        <sz val="11"/>
        <color theme="1"/>
        <rFont val="Calibri"/>
        <family val="2"/>
        <scheme val="minor"/>
      </rPr>
      <t>Шумадијска</t>
    </r>
    <r>
      <rPr>
        <i/>
        <sz val="11"/>
        <color theme="1"/>
        <rFont val="Calibri"/>
        <family val="2"/>
        <scheme val="minor"/>
      </rPr>
      <t xml:space="preserve">
Sumadijska</t>
    </r>
  </si>
  <si>
    <r>
      <rPr>
        <b/>
        <sz val="11"/>
        <color theme="1"/>
        <rFont val="Calibri"/>
        <family val="2"/>
        <scheme val="minor"/>
      </rPr>
      <t>Поморавска</t>
    </r>
    <r>
      <rPr>
        <i/>
        <sz val="11"/>
        <color theme="1"/>
        <rFont val="Calibri"/>
        <family val="2"/>
        <scheme val="minor"/>
      </rPr>
      <t xml:space="preserve">
Pomoravska</t>
    </r>
  </si>
  <si>
    <r>
      <rPr>
        <b/>
        <sz val="11"/>
        <color theme="1"/>
        <rFont val="Calibri"/>
        <family val="2"/>
        <scheme val="minor"/>
      </rPr>
      <t>Борска</t>
    </r>
    <r>
      <rPr>
        <i/>
        <sz val="11"/>
        <color theme="1"/>
        <rFont val="Calibri"/>
        <family val="2"/>
        <scheme val="minor"/>
      </rPr>
      <t xml:space="preserve">
Borska</t>
    </r>
  </si>
  <si>
    <r>
      <rPr>
        <b/>
        <sz val="11"/>
        <color theme="1"/>
        <rFont val="Calibri"/>
        <family val="2"/>
        <scheme val="minor"/>
      </rPr>
      <t>Зајечарска</t>
    </r>
    <r>
      <rPr>
        <i/>
        <sz val="11"/>
        <color theme="1"/>
        <rFont val="Calibri"/>
        <family val="2"/>
        <scheme val="minor"/>
      </rPr>
      <t xml:space="preserve">
Zajecarska</t>
    </r>
  </si>
  <si>
    <r>
      <rPr>
        <b/>
        <sz val="11"/>
        <color theme="1"/>
        <rFont val="Calibri"/>
        <family val="2"/>
        <scheme val="minor"/>
      </rPr>
      <t>Златиборска</t>
    </r>
    <r>
      <rPr>
        <i/>
        <sz val="11"/>
        <color theme="1"/>
        <rFont val="Calibri"/>
        <family val="2"/>
        <scheme val="minor"/>
      </rPr>
      <t xml:space="preserve">
Zlatiborska</t>
    </r>
  </si>
  <si>
    <r>
      <rPr>
        <b/>
        <sz val="11"/>
        <color theme="1"/>
        <rFont val="Calibri"/>
        <family val="2"/>
        <scheme val="minor"/>
      </rPr>
      <t>Моравичка</t>
    </r>
    <r>
      <rPr>
        <i/>
        <sz val="11"/>
        <color theme="1"/>
        <rFont val="Calibri"/>
        <family val="2"/>
        <scheme val="minor"/>
      </rPr>
      <t xml:space="preserve">
Moravicka</t>
    </r>
  </si>
  <si>
    <r>
      <rPr>
        <b/>
        <sz val="11"/>
        <color theme="1"/>
        <rFont val="Calibri"/>
        <family val="2"/>
        <scheme val="minor"/>
      </rPr>
      <t>Рашка</t>
    </r>
    <r>
      <rPr>
        <i/>
        <sz val="11"/>
        <color theme="1"/>
        <rFont val="Calibri"/>
        <family val="2"/>
        <scheme val="minor"/>
      </rPr>
      <t xml:space="preserve">
Raska</t>
    </r>
  </si>
  <si>
    <r>
      <rPr>
        <b/>
        <sz val="11"/>
        <color theme="1"/>
        <rFont val="Calibri"/>
        <family val="2"/>
        <scheme val="minor"/>
      </rPr>
      <t>Расинска</t>
    </r>
    <r>
      <rPr>
        <i/>
        <sz val="11"/>
        <color theme="1"/>
        <rFont val="Calibri"/>
        <family val="2"/>
        <scheme val="minor"/>
      </rPr>
      <t xml:space="preserve">
Rasinska</t>
    </r>
  </si>
  <si>
    <r>
      <rPr>
        <b/>
        <sz val="11"/>
        <color theme="1"/>
        <rFont val="Calibri"/>
        <family val="2"/>
        <scheme val="minor"/>
      </rPr>
      <t>Нишавска</t>
    </r>
    <r>
      <rPr>
        <i/>
        <sz val="11"/>
        <color theme="1"/>
        <rFont val="Calibri"/>
        <family val="2"/>
        <scheme val="minor"/>
      </rPr>
      <t xml:space="preserve">
Nisavska</t>
    </r>
  </si>
  <si>
    <r>
      <rPr>
        <b/>
        <sz val="11"/>
        <color theme="1"/>
        <rFont val="Calibri"/>
        <family val="2"/>
        <scheme val="minor"/>
      </rPr>
      <t>Топличка</t>
    </r>
    <r>
      <rPr>
        <i/>
        <sz val="11"/>
        <color theme="1"/>
        <rFont val="Calibri"/>
        <family val="2"/>
        <scheme val="minor"/>
      </rPr>
      <t xml:space="preserve">
Toplicka</t>
    </r>
  </si>
  <si>
    <r>
      <rPr>
        <b/>
        <sz val="11"/>
        <color theme="1"/>
        <rFont val="Calibri"/>
        <family val="2"/>
        <scheme val="minor"/>
      </rPr>
      <t>Пиротска</t>
    </r>
    <r>
      <rPr>
        <i/>
        <sz val="11"/>
        <color theme="1"/>
        <rFont val="Calibri"/>
        <family val="2"/>
        <scheme val="minor"/>
      </rPr>
      <t xml:space="preserve">
Pirotska</t>
    </r>
  </si>
  <si>
    <r>
      <rPr>
        <b/>
        <sz val="11"/>
        <color theme="1"/>
        <rFont val="Calibri"/>
        <family val="2"/>
        <scheme val="minor"/>
      </rPr>
      <t>Јабланичка</t>
    </r>
    <r>
      <rPr>
        <i/>
        <sz val="11"/>
        <color theme="1"/>
        <rFont val="Calibri"/>
        <family val="2"/>
        <scheme val="minor"/>
      </rPr>
      <t xml:space="preserve">
Jablanicka</t>
    </r>
  </si>
  <si>
    <r>
      <rPr>
        <b/>
        <sz val="11"/>
        <color theme="1"/>
        <rFont val="Calibri"/>
        <family val="2"/>
        <scheme val="minor"/>
      </rPr>
      <t>Пчињска</t>
    </r>
    <r>
      <rPr>
        <sz val="11"/>
        <color theme="1"/>
        <rFont val="Calibri"/>
        <family val="2"/>
        <scheme val="minor"/>
      </rPr>
      <t xml:space="preserve">
Pcinjska</t>
    </r>
  </si>
  <si>
    <r>
      <t xml:space="preserve">Број новорођене деце
</t>
    </r>
    <r>
      <rPr>
        <i/>
        <sz val="11"/>
        <color rgb="FF000000"/>
        <rFont val="Calibri"/>
        <family val="2"/>
        <scheme val="minor"/>
      </rPr>
      <t>Number of newborns</t>
    </r>
  </si>
  <si>
    <r>
      <t xml:space="preserve">Порођај
</t>
    </r>
    <r>
      <rPr>
        <i/>
        <sz val="11"/>
        <color rgb="FF000000"/>
        <rFont val="Calibri"/>
        <family val="2"/>
        <scheme val="minor"/>
      </rPr>
      <t>Delivery</t>
    </r>
  </si>
  <si>
    <r>
      <t xml:space="preserve">Република Србија
</t>
    </r>
    <r>
      <rPr>
        <i/>
        <sz val="11"/>
        <color theme="1"/>
        <rFont val="Calibri"/>
        <family val="2"/>
        <scheme val="minor"/>
      </rPr>
      <t>Republic of Serbia</t>
    </r>
  </si>
  <si>
    <r>
      <t xml:space="preserve">Превремен
</t>
    </r>
    <r>
      <rPr>
        <i/>
        <sz val="11"/>
        <color rgb="FF000000"/>
        <rFont val="Calibri"/>
        <family val="2"/>
        <scheme val="minor"/>
      </rPr>
      <t>Pre-term</t>
    </r>
  </si>
  <si>
    <r>
      <t xml:space="preserve">На време
</t>
    </r>
    <r>
      <rPr>
        <sz val="11"/>
        <color rgb="FF000000"/>
        <rFont val="Calibri"/>
        <family val="2"/>
        <scheme val="minor"/>
      </rPr>
      <t>On-term</t>
    </r>
  </si>
  <si>
    <r>
      <t xml:space="preserve">Пролонгиран
</t>
    </r>
    <r>
      <rPr>
        <i/>
        <sz val="11"/>
        <color rgb="FF000000"/>
        <rFont val="Calibri"/>
        <family val="2"/>
        <scheme val="minor"/>
      </rPr>
      <t>Post-term</t>
    </r>
  </si>
  <si>
    <r>
      <t xml:space="preserve">Србија-север
</t>
    </r>
    <r>
      <rPr>
        <i/>
        <sz val="11"/>
        <color theme="1"/>
        <rFont val="Calibri"/>
        <family val="2"/>
        <scheme val="minor"/>
      </rPr>
      <t>Serbia - north</t>
    </r>
  </si>
  <si>
    <r>
      <t xml:space="preserve">Србија-југ
</t>
    </r>
    <r>
      <rPr>
        <i/>
        <sz val="11"/>
        <color theme="1"/>
        <rFont val="Calibri"/>
        <family val="2"/>
        <scheme val="minor"/>
      </rPr>
      <t>Serbia-south</t>
    </r>
  </si>
  <si>
    <r>
      <rPr>
        <b/>
        <sz val="11"/>
        <color rgb="FF000000"/>
        <rFont val="Calibri"/>
        <family val="2"/>
        <scheme val="minor"/>
      </rPr>
      <t>Регион/област</t>
    </r>
    <r>
      <rPr>
        <b/>
        <i/>
        <sz val="11"/>
        <color indexed="8"/>
        <rFont val="Calibri"/>
        <family val="2"/>
        <scheme val="minor"/>
      </rPr>
      <t xml:space="preserve">
</t>
    </r>
    <r>
      <rPr>
        <i/>
        <sz val="11"/>
        <color rgb="FF000000"/>
        <rFont val="Calibri"/>
        <family val="2"/>
        <scheme val="minor"/>
      </rPr>
      <t>Region/area</t>
    </r>
  </si>
  <si>
    <r>
      <rPr>
        <b/>
        <sz val="11"/>
        <color theme="1"/>
        <rFont val="Calibri"/>
        <family val="2"/>
        <scheme val="minor"/>
      </rPr>
      <t>Број порођаја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No. of deliveries</t>
    </r>
  </si>
  <si>
    <r>
      <rPr>
        <b/>
        <sz val="11"/>
        <color theme="1"/>
        <rFont val="Calibri"/>
        <family val="2"/>
        <scheme val="minor"/>
      </rPr>
      <t>живорођена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livebirths</t>
    </r>
  </si>
  <si>
    <r>
      <rPr>
        <b/>
        <sz val="11"/>
        <color theme="1"/>
        <rFont val="Calibri"/>
        <family val="2"/>
        <scheme val="minor"/>
      </rPr>
      <t>мртворођена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stillbirths</t>
    </r>
  </si>
  <si>
    <r>
      <rPr>
        <b/>
        <sz val="11"/>
        <color theme="1"/>
        <rFont val="Calibri"/>
        <family val="2"/>
        <scheme val="minor"/>
      </rPr>
      <t>Умрла новорођенчад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Neonatal deaths</t>
    </r>
  </si>
  <si>
    <r>
      <rPr>
        <b/>
        <sz val="11"/>
        <color theme="1"/>
        <rFont val="Calibri"/>
        <family val="2"/>
        <scheme val="minor"/>
      </rPr>
      <t>Број прекида трудноће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Number of abortions</t>
    </r>
  </si>
  <si>
    <r>
      <t xml:space="preserve">Број ранијих порођаја
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No. of previous deliveries</t>
    </r>
  </si>
  <si>
    <r>
      <t xml:space="preserve">Укупно
</t>
    </r>
    <r>
      <rPr>
        <i/>
        <sz val="11"/>
        <color theme="1"/>
        <rFont val="Calibri"/>
        <family val="2"/>
        <scheme val="minor"/>
      </rPr>
      <t>Total</t>
    </r>
  </si>
  <si>
    <t>Укупно
Total</t>
  </si>
  <si>
    <r>
      <rPr>
        <b/>
        <sz val="11"/>
        <color theme="1"/>
        <rFont val="Calibri"/>
        <family val="2"/>
        <scheme val="minor"/>
      </rPr>
      <t>12 и више</t>
    </r>
    <r>
      <rPr>
        <i/>
        <sz val="11"/>
        <color theme="1"/>
        <rFont val="Calibri"/>
        <family val="2"/>
        <scheme val="minor"/>
      </rPr>
      <t xml:space="preserve">
12 or more</t>
    </r>
  </si>
  <si>
    <r>
      <rPr>
        <b/>
        <sz val="11"/>
        <color theme="1"/>
        <rFont val="Calibri"/>
        <family val="2"/>
        <scheme val="minor"/>
      </rPr>
      <t>Непознато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Unknown</t>
    </r>
  </si>
  <si>
    <r>
      <rPr>
        <b/>
        <sz val="11"/>
        <color theme="1"/>
        <rFont val="Calibri"/>
        <family val="2"/>
        <scheme val="minor"/>
      </rPr>
      <t>Непознато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Unknow</t>
    </r>
  </si>
  <si>
    <t>Србија-југ
Serbia-south</t>
  </si>
  <si>
    <r>
      <t xml:space="preserve">Старост мајке
</t>
    </r>
    <r>
      <rPr>
        <i/>
        <sz val="11"/>
        <color theme="1"/>
        <rFont val="Calibri"/>
        <family val="2"/>
        <scheme val="minor"/>
      </rPr>
      <t xml:space="preserve"> Age of mother</t>
    </r>
  </si>
  <si>
    <t xml:space="preserve">укупно </t>
  </si>
  <si>
    <r>
      <t xml:space="preserve">Србија-север
</t>
    </r>
    <r>
      <rPr>
        <i/>
        <sz val="11"/>
        <color rgb="FF000000"/>
        <rFont val="Calibri"/>
        <family val="2"/>
        <scheme val="minor"/>
      </rPr>
      <t>Serbia-north</t>
    </r>
  </si>
  <si>
    <r>
      <rPr>
        <b/>
        <sz val="11"/>
        <color theme="1"/>
        <rFont val="Calibri"/>
        <family val="2"/>
        <scheme val="minor"/>
      </rPr>
      <t>Србија-југ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Serbia-south</t>
    </r>
  </si>
  <si>
    <r>
      <t xml:space="preserve">Србија-север
</t>
    </r>
    <r>
      <rPr>
        <i/>
        <sz val="11"/>
        <color theme="1"/>
        <rFont val="Calibri"/>
        <family val="2"/>
        <scheme val="minor"/>
      </rPr>
      <t>Serbia-north</t>
    </r>
  </si>
  <si>
    <r>
      <rPr>
        <b/>
        <sz val="11"/>
        <color theme="1"/>
        <rFont val="Calibri"/>
        <family val="2"/>
        <scheme val="minor"/>
      </rPr>
      <t>Број порођаја без комликација</t>
    </r>
    <r>
      <rPr>
        <i/>
        <sz val="11"/>
        <color theme="1"/>
        <rFont val="Calibri"/>
        <family val="2"/>
        <scheme val="minor"/>
      </rPr>
      <t xml:space="preserve">
Number of deliveries without complications</t>
    </r>
  </si>
  <si>
    <r>
      <rPr>
        <b/>
        <sz val="11"/>
        <color theme="1"/>
        <rFont val="Calibri"/>
        <family val="2"/>
        <scheme val="minor"/>
      </rPr>
      <t>Број порођаја са компликацијама</t>
    </r>
    <r>
      <rPr>
        <i/>
        <sz val="11"/>
        <color theme="1"/>
        <rFont val="Calibri"/>
        <family val="2"/>
        <scheme val="minor"/>
      </rPr>
      <t xml:space="preserve">
Number of deliveries with complications</t>
    </r>
  </si>
  <si>
    <r>
      <t xml:space="preserve">На време
</t>
    </r>
    <r>
      <rPr>
        <i/>
        <sz val="11"/>
        <color theme="1"/>
        <rFont val="Calibri"/>
        <family val="2"/>
        <scheme val="minor"/>
      </rPr>
      <t>On-term</t>
    </r>
  </si>
  <si>
    <r>
      <t xml:space="preserve">Пролонгиран
</t>
    </r>
    <r>
      <rPr>
        <i/>
        <sz val="11"/>
        <color theme="1"/>
        <rFont val="Calibri"/>
        <family val="2"/>
        <scheme val="minor"/>
      </rPr>
      <t>Post-term</t>
    </r>
  </si>
  <si>
    <r>
      <t xml:space="preserve">Превремен
</t>
    </r>
    <r>
      <rPr>
        <i/>
        <sz val="11"/>
        <color theme="1"/>
        <rFont val="Calibri"/>
        <family val="2"/>
        <scheme val="minor"/>
      </rPr>
      <t>Pre-term</t>
    </r>
  </si>
  <si>
    <r>
      <t xml:space="preserve">Србија-југ
</t>
    </r>
    <r>
      <rPr>
        <i/>
        <sz val="11"/>
        <color theme="1"/>
        <rFont val="Calibri"/>
        <family val="2"/>
        <scheme val="minor"/>
      </rPr>
      <t>Serbia-South</t>
    </r>
  </si>
  <si>
    <r>
      <t xml:space="preserve">Србија-север
</t>
    </r>
    <r>
      <rPr>
        <i/>
        <sz val="11"/>
        <color theme="1"/>
        <rFont val="Calibri"/>
        <family val="2"/>
        <scheme val="minor"/>
      </rPr>
      <t>Serbia-North</t>
    </r>
  </si>
  <si>
    <r>
      <t xml:space="preserve">Порођај
</t>
    </r>
    <r>
      <rPr>
        <i/>
        <sz val="11"/>
        <color theme="1"/>
        <rFont val="Calibri"/>
        <family val="2"/>
        <scheme val="minor"/>
      </rPr>
      <t>Delivery</t>
    </r>
  </si>
  <si>
    <r>
      <t xml:space="preserve">Регион
</t>
    </r>
    <r>
      <rPr>
        <i/>
        <sz val="11"/>
        <color theme="1"/>
        <rFont val="Calibri"/>
        <family val="2"/>
        <scheme val="minor"/>
      </rPr>
      <t>Region</t>
    </r>
  </si>
  <si>
    <r>
      <rPr>
        <b/>
        <sz val="11"/>
        <color theme="1"/>
        <rFont val="Calibri"/>
        <family val="2"/>
        <scheme val="minor"/>
      </rPr>
      <t>Порођај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Delivery</t>
    </r>
  </si>
  <si>
    <r>
      <rPr>
        <b/>
        <sz val="11"/>
        <color theme="1"/>
        <rFont val="Calibri"/>
        <family val="2"/>
        <scheme val="minor"/>
      </rPr>
      <t xml:space="preserve">Република Србија
</t>
    </r>
    <r>
      <rPr>
        <i/>
        <sz val="11"/>
        <color theme="1"/>
        <rFont val="Calibri"/>
        <family val="2"/>
        <scheme val="minor"/>
      </rPr>
      <t xml:space="preserve">Republic of Serbia </t>
    </r>
  </si>
  <si>
    <r>
      <t xml:space="preserve">Број комликација
</t>
    </r>
    <r>
      <rPr>
        <i/>
        <sz val="11"/>
        <color theme="1"/>
        <rFont val="Calibri"/>
        <family val="2"/>
        <scheme val="minor"/>
      </rPr>
      <t>No. of complication</t>
    </r>
  </si>
  <si>
    <r>
      <rPr>
        <b/>
        <sz val="11"/>
        <color theme="1"/>
        <rFont val="Calibri"/>
        <family val="2"/>
        <scheme val="minor"/>
      </rPr>
      <t>Број комликација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No. of complication</t>
    </r>
  </si>
  <si>
    <r>
      <rPr>
        <b/>
        <sz val="11"/>
        <color theme="1"/>
        <rFont val="Calibri"/>
        <family val="2"/>
        <scheme val="minor"/>
      </rPr>
      <t>Број деце без комликација</t>
    </r>
    <r>
      <rPr>
        <i/>
        <sz val="11"/>
        <color theme="1"/>
        <rFont val="Calibri"/>
        <family val="2"/>
        <scheme val="minor"/>
      </rPr>
      <t xml:space="preserve">
Number of children without complications</t>
    </r>
  </si>
  <si>
    <r>
      <rPr>
        <b/>
        <sz val="11"/>
        <color theme="1"/>
        <rFont val="Calibri"/>
        <family val="2"/>
        <scheme val="minor"/>
      </rPr>
      <t>Србија-север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Serbia-North</t>
    </r>
  </si>
  <si>
    <r>
      <rPr>
        <b/>
        <sz val="11"/>
        <color theme="1"/>
        <rFont val="Calibri"/>
        <family val="2"/>
        <scheme val="minor"/>
      </rPr>
      <t>Србија-југ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Serbia-South</t>
    </r>
  </si>
  <si>
    <r>
      <t xml:space="preserve">Број деце
</t>
    </r>
    <r>
      <rPr>
        <i/>
        <sz val="11"/>
        <color theme="1"/>
        <rFont val="Calibri"/>
        <family val="2"/>
        <scheme val="minor"/>
      </rPr>
      <t>No. of children</t>
    </r>
  </si>
  <si>
    <r>
      <t xml:space="preserve">Старост мајке
</t>
    </r>
    <r>
      <rPr>
        <i/>
        <sz val="11"/>
        <color theme="1"/>
        <rFont val="Calibri"/>
        <family val="2"/>
        <scheme val="minor"/>
      </rPr>
      <t>Age of mother</t>
    </r>
  </si>
  <si>
    <r>
      <rPr>
        <b/>
        <sz val="11"/>
        <color theme="1"/>
        <rFont val="Calibri"/>
        <family val="2"/>
        <scheme val="minor"/>
      </rPr>
      <t>P00-P04
Оштећење плода и новорођенчета због  болести мајке и компликације трудноће</t>
    </r>
    <r>
      <rPr>
        <i/>
        <sz val="11"/>
        <color theme="1"/>
        <rFont val="Calibri"/>
        <family val="2"/>
        <scheme val="minor"/>
      </rPr>
      <t xml:space="preserve">
Fetus and newborn affected by maternal factors and by complications</t>
    </r>
  </si>
  <si>
    <r>
      <rPr>
        <b/>
        <sz val="11"/>
        <color theme="1"/>
        <rFont val="Calibri"/>
        <family val="2"/>
        <scheme val="minor"/>
      </rPr>
      <t xml:space="preserve">P05-P08 </t>
    </r>
    <r>
      <rPr>
        <sz val="11"/>
        <color theme="1"/>
        <rFont val="Calibri"/>
        <family val="2"/>
        <scheme val="minor"/>
      </rPr>
      <t xml:space="preserve">   </t>
    </r>
    <r>
      <rPr>
        <i/>
        <sz val="11"/>
        <color theme="1"/>
        <rFont val="Calibri"/>
        <family val="2"/>
        <scheme val="minor"/>
      </rPr>
      <t xml:space="preserve">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>Поремећаји у току трудноће и растења плода</t>
    </r>
    <r>
      <rPr>
        <i/>
        <sz val="11"/>
        <color theme="1"/>
        <rFont val="Calibri"/>
        <family val="2"/>
        <scheme val="minor"/>
      </rPr>
      <t xml:space="preserve">
Disorders related to length of gestation and fetal growth</t>
    </r>
  </si>
  <si>
    <r>
      <rPr>
        <b/>
        <sz val="11"/>
        <color theme="1"/>
        <rFont val="Calibri"/>
        <family val="2"/>
        <scheme val="minor"/>
      </rPr>
      <t>P20 - P29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>Поремећаји дисања, срца и крвотока специфични за порођајни период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Respiratory and cardiovascular disorders specific to the perinatal period</t>
    </r>
  </si>
  <si>
    <r>
      <rPr>
        <b/>
        <sz val="11"/>
        <color theme="1"/>
        <rFont val="Calibri"/>
        <family val="2"/>
        <scheme val="minor"/>
      </rPr>
      <t>P35 - P39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>Инфекције специфичне за порођајни перод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Infections specific to the perinatal period</t>
    </r>
  </si>
  <si>
    <r>
      <rPr>
        <b/>
        <sz val="11"/>
        <color theme="1"/>
        <rFont val="Calibri"/>
        <family val="2"/>
        <scheme val="minor"/>
      </rPr>
      <t>P50-P61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>Крварење и болести крви плода и новорођенчета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Haemorrhagic and haematological disorders of fetus
and newborn</t>
    </r>
  </si>
  <si>
    <r>
      <rPr>
        <b/>
        <sz val="11"/>
        <color theme="1"/>
        <rFont val="Calibri"/>
        <family val="2"/>
        <scheme val="minor"/>
      </rPr>
      <t>P70-P74</t>
    </r>
    <r>
      <rPr>
        <sz val="11"/>
        <color theme="1"/>
        <rFont val="Calibri"/>
        <family val="2"/>
        <scheme val="minor"/>
      </rPr>
      <t xml:space="preserve"> 
</t>
    </r>
    <r>
      <rPr>
        <b/>
        <sz val="11"/>
        <color theme="1"/>
        <rFont val="Calibri"/>
        <family val="2"/>
        <scheme val="minor"/>
      </rPr>
      <t>Пролазни поремећаји жлезда са унутрашњим лучењем и поремећаји метаболизма специфични за плод и новорођенче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Transitory endocrine and metabolic disorders specific to fetus and newborn</t>
    </r>
  </si>
  <si>
    <r>
      <rPr>
        <b/>
        <sz val="11"/>
        <color theme="1"/>
        <rFont val="Calibri"/>
        <family val="2"/>
        <scheme val="minor"/>
      </rPr>
      <t>P75-P78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>Болести система за варење плода и новорођенчета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Digestive system disorders of fetus and newborn</t>
    </r>
  </si>
  <si>
    <r>
      <rPr>
        <b/>
        <sz val="11"/>
        <color theme="1"/>
        <rFont val="Calibri"/>
        <family val="2"/>
        <scheme val="minor"/>
      </rPr>
      <t>P90-P96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>Друге болести у порођајном периоду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Other disorders originating in the perinatal period</t>
    </r>
  </si>
  <si>
    <r>
      <rPr>
        <b/>
        <sz val="11"/>
        <color theme="1"/>
        <rFont val="Calibri"/>
        <family val="2"/>
        <scheme val="minor"/>
      </rPr>
      <t>Q00-Q89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>Урођене наказности, деформације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Congenital malformations and deformations</t>
    </r>
  </si>
  <si>
    <r>
      <rPr>
        <b/>
        <sz val="11"/>
        <color theme="1"/>
        <rFont val="Calibri"/>
        <family val="2"/>
        <scheme val="minor"/>
      </rPr>
      <t>Q90-Q99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>Хромозомске ненормалности</t>
    </r>
    <r>
      <rPr>
        <sz val="11"/>
        <color theme="1"/>
        <rFont val="Calibri"/>
        <family val="2"/>
        <scheme val="minor"/>
      </rPr>
      <t xml:space="preserve">
Chromosomal abnormalities, not elsewhere classified</t>
    </r>
  </si>
  <si>
    <r>
      <rPr>
        <b/>
        <sz val="11"/>
        <color theme="1"/>
        <rFont val="Calibri"/>
        <family val="2"/>
        <scheme val="minor"/>
      </rPr>
      <t>P80-P83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>Стања коже и регулисање температуре тела плода и новорођенчета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Conditions involving the integument and temperature regulation of fetus and newborn</t>
    </r>
  </si>
  <si>
    <r>
      <rPr>
        <b/>
        <sz val="11"/>
        <color theme="1"/>
        <rFont val="Calibri"/>
        <family val="2"/>
        <scheme val="minor"/>
      </rPr>
      <t>P10-P15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 xml:space="preserve">Порођајне повреде новорођенчета  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Birth trauma</t>
    </r>
  </si>
  <si>
    <r>
      <t xml:space="preserve">Ванматерична трудноћа       
</t>
    </r>
    <r>
      <rPr>
        <i/>
        <sz val="11"/>
        <color theme="1"/>
        <rFont val="Calibri"/>
        <family val="2"/>
        <scheme val="minor"/>
      </rPr>
      <t>Ectopic pregnancy</t>
    </r>
  </si>
  <si>
    <r>
      <t xml:space="preserve">Гроздаста смола   
</t>
    </r>
    <r>
      <rPr>
        <i/>
        <sz val="11"/>
        <color theme="1"/>
        <rFont val="Calibri"/>
        <family val="2"/>
        <scheme val="minor"/>
      </rPr>
      <t>Hydatidiform mole</t>
    </r>
  </si>
  <si>
    <r>
      <t xml:space="preserve">Други ненормални исход                      
</t>
    </r>
    <r>
      <rPr>
        <i/>
        <sz val="11"/>
        <color theme="1"/>
        <rFont val="Calibri"/>
        <family val="2"/>
        <scheme val="minor"/>
      </rPr>
      <t>Other abdnormal products of conception</t>
    </r>
  </si>
  <si>
    <r>
      <t xml:space="preserve">Спонтани побачај   
</t>
    </r>
    <r>
      <rPr>
        <i/>
        <sz val="11"/>
        <color theme="1"/>
        <rFont val="Calibri"/>
        <family val="2"/>
        <scheme val="minor"/>
      </rPr>
      <t>Spontaneous abortion</t>
    </r>
  </si>
  <si>
    <r>
      <t xml:space="preserve">Медицински побачај       
</t>
    </r>
    <r>
      <rPr>
        <i/>
        <sz val="11"/>
        <color theme="1"/>
        <rFont val="Calibri"/>
        <family val="2"/>
        <scheme val="minor"/>
      </rPr>
      <t>Medical abortion</t>
    </r>
  </si>
  <si>
    <r>
      <t xml:space="preserve">Други побачај  
</t>
    </r>
    <r>
      <rPr>
        <i/>
        <sz val="11"/>
        <color theme="1"/>
        <rFont val="Calibri"/>
        <family val="2"/>
        <scheme val="minor"/>
      </rPr>
      <t>Other abortion</t>
    </r>
  </si>
  <si>
    <r>
      <t xml:space="preserve">Неозначени побачај  
</t>
    </r>
    <r>
      <rPr>
        <i/>
        <sz val="11"/>
        <color theme="1"/>
        <rFont val="Calibri"/>
        <family val="2"/>
        <scheme val="minor"/>
      </rPr>
      <t>Unspecified abortion</t>
    </r>
  </si>
  <si>
    <r>
      <t xml:space="preserve">Неуспео покушај побачаја          
</t>
    </r>
    <r>
      <rPr>
        <i/>
        <sz val="11"/>
        <color theme="1"/>
        <rFont val="Calibri"/>
        <family val="2"/>
        <scheme val="minor"/>
      </rPr>
      <t>Failed attempted abortion</t>
    </r>
  </si>
  <si>
    <r>
      <t xml:space="preserve">Компликације после побачаја  
</t>
    </r>
    <r>
      <rPr>
        <i/>
        <sz val="11"/>
        <color theme="1"/>
        <rFont val="Calibri"/>
        <family val="2"/>
        <scheme val="minor"/>
      </rPr>
      <t>Complitacions following abortion</t>
    </r>
  </si>
  <si>
    <t xml:space="preserve">  %</t>
  </si>
  <si>
    <r>
      <t xml:space="preserve">Република Србија
</t>
    </r>
    <r>
      <rPr>
        <i/>
        <sz val="11"/>
        <color theme="1"/>
        <rFont val="Calibri"/>
        <family val="2"/>
        <scheme val="minor"/>
      </rPr>
      <t>Republic of Serbia</t>
    </r>
    <r>
      <rPr>
        <b/>
        <sz val="11"/>
        <color theme="1"/>
        <rFont val="Calibri"/>
        <family val="2"/>
        <scheme val="minor"/>
      </rPr>
      <t xml:space="preserve">
 </t>
    </r>
  </si>
  <si>
    <r>
      <t xml:space="preserve">Србија-Север
 </t>
    </r>
    <r>
      <rPr>
        <i/>
        <sz val="11"/>
        <color theme="1"/>
        <rFont val="Calibri"/>
        <family val="2"/>
        <scheme val="minor"/>
      </rPr>
      <t xml:space="preserve">Serbia-north     </t>
    </r>
    <r>
      <rPr>
        <b/>
        <sz val="11"/>
        <color theme="1"/>
        <rFont val="Calibri"/>
        <family val="2"/>
        <scheme val="minor"/>
      </rPr>
      <t xml:space="preserve">    </t>
    </r>
  </si>
  <si>
    <t xml:space="preserve"> Укупно/Total</t>
  </si>
  <si>
    <r>
      <t xml:space="preserve">Регион, Област
</t>
    </r>
    <r>
      <rPr>
        <i/>
        <sz val="11"/>
        <color theme="1"/>
        <rFont val="Calibri"/>
        <family val="2"/>
        <scheme val="minor"/>
      </rPr>
      <t>Region, Area</t>
    </r>
  </si>
  <si>
    <r>
      <t xml:space="preserve">више од 28
</t>
    </r>
    <r>
      <rPr>
        <i/>
        <sz val="11"/>
        <color theme="1"/>
        <rFont val="Calibri"/>
        <family val="2"/>
        <scheme val="minor"/>
      </rPr>
      <t>over 28</t>
    </r>
  </si>
  <si>
    <r>
      <rPr>
        <b/>
        <sz val="11"/>
        <color theme="1"/>
        <rFont val="Calibri"/>
        <family val="2"/>
        <scheme val="minor"/>
      </rPr>
      <t>Старост плода у недељама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rgb="FF000000"/>
        <rFont val="Calibri"/>
        <family val="2"/>
      </rPr>
      <t>Gestational age in weeks</t>
    </r>
  </si>
  <si>
    <r>
      <rPr>
        <b/>
        <sz val="11"/>
        <color theme="1"/>
        <rFont val="Calibri"/>
        <family val="2"/>
        <scheme val="minor"/>
      </rPr>
      <t>Укупно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Total</t>
    </r>
  </si>
  <si>
    <r>
      <rPr>
        <b/>
        <sz val="11"/>
        <color theme="1"/>
        <rFont val="Calibri"/>
        <family val="2"/>
        <scheme val="minor"/>
      </rPr>
      <t>10 и мање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10 or less</t>
    </r>
  </si>
  <si>
    <r>
      <rPr>
        <b/>
        <sz val="11"/>
        <color theme="1"/>
        <rFont val="Calibri"/>
        <family val="2"/>
        <scheme val="minor"/>
      </rPr>
      <t>више од 28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over 28</t>
    </r>
  </si>
  <si>
    <r>
      <rPr>
        <b/>
        <sz val="11"/>
        <color theme="1"/>
        <rFont val="Calibri"/>
        <family val="2"/>
        <scheme val="minor"/>
      </rPr>
      <t>O00 Ванматерична трудноћа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rgb="FF000000"/>
        <rFont val="Calibri"/>
        <family val="2"/>
        <scheme val="minor"/>
      </rPr>
      <t>Ectopic pregnancy</t>
    </r>
  </si>
  <si>
    <r>
      <rPr>
        <b/>
        <sz val="11"/>
        <color theme="1"/>
        <rFont val="Calibri"/>
        <family val="2"/>
        <scheme val="minor"/>
      </rPr>
      <t>O01 Гроздаста мола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Hydatidiform mole</t>
    </r>
  </si>
  <si>
    <r>
      <rPr>
        <b/>
        <sz val="11"/>
        <color theme="1"/>
        <rFont val="Calibri"/>
        <family val="2"/>
        <scheme val="minor"/>
      </rPr>
      <t>O02 Други ненормални исход трудноће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Other abnormal products of conception</t>
    </r>
  </si>
  <si>
    <r>
      <rPr>
        <b/>
        <sz val="11"/>
        <color theme="1"/>
        <rFont val="Calibri"/>
        <family val="2"/>
        <scheme val="minor"/>
      </rPr>
      <t>O03 Спонтани побачај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Spontaneous abortion</t>
    </r>
  </si>
  <si>
    <r>
      <rPr>
        <b/>
        <sz val="11"/>
        <color theme="1"/>
        <rFont val="Calibri"/>
        <family val="2"/>
        <scheme val="minor"/>
      </rPr>
      <t>O04 Медицински побачај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Medical abortion</t>
    </r>
  </si>
  <si>
    <r>
      <rPr>
        <b/>
        <sz val="11"/>
        <color theme="1"/>
        <rFont val="Calibri"/>
        <family val="2"/>
        <scheme val="minor"/>
      </rPr>
      <t>O05 Други побачај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Other abortion</t>
    </r>
  </si>
  <si>
    <r>
      <rPr>
        <b/>
        <sz val="11"/>
        <color theme="1"/>
        <rFont val="Calibri"/>
        <family val="2"/>
        <scheme val="minor"/>
      </rPr>
      <t>O06 Неозначени побачај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Unspecified abortion</t>
    </r>
  </si>
  <si>
    <r>
      <rPr>
        <b/>
        <sz val="11"/>
        <color theme="1"/>
        <rFont val="Calibri"/>
        <family val="2"/>
        <scheme val="minor"/>
      </rPr>
      <t>O07 Неуспео покушај побачаја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Failed attempted abortion</t>
    </r>
  </si>
  <si>
    <r>
      <rPr>
        <b/>
        <sz val="11"/>
        <color theme="1"/>
        <rFont val="Calibri"/>
        <family val="2"/>
        <scheme val="minor"/>
      </rPr>
      <t>O08 Компликације после побачаја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Complications following abortion</t>
    </r>
  </si>
  <si>
    <t>Republic of Serbia                 %</t>
  </si>
  <si>
    <t>Serbia - South            %</t>
  </si>
  <si>
    <t>Serbia - North                %</t>
  </si>
  <si>
    <t xml:space="preserve">Република Србија           Укупно/Total                       </t>
  </si>
  <si>
    <t>Србија - Север        Укупно/Total</t>
  </si>
  <si>
    <t xml:space="preserve">Србија-Југ            Укупно/Total </t>
  </si>
  <si>
    <r>
      <t xml:space="preserve">Број жена
</t>
    </r>
    <r>
      <rPr>
        <i/>
        <sz val="11"/>
        <color rgb="FF000000"/>
        <rFont val="Calibri"/>
        <family val="2"/>
        <scheme val="minor"/>
      </rPr>
      <t>No. of woman</t>
    </r>
  </si>
  <si>
    <r>
      <t xml:space="preserve">Број живе деце
</t>
    </r>
    <r>
      <rPr>
        <i/>
        <sz val="11"/>
        <color rgb="FF000000"/>
        <rFont val="Calibri"/>
        <family val="2"/>
        <scheme val="minor"/>
      </rPr>
      <t>Number of live children</t>
    </r>
  </si>
  <si>
    <r>
      <t xml:space="preserve">Укупно
</t>
    </r>
    <r>
      <rPr>
        <i/>
        <sz val="11"/>
        <color rgb="FF000000"/>
        <rFont val="Calibri"/>
        <family val="2"/>
        <scheme val="minor"/>
      </rPr>
      <t>Total</t>
    </r>
  </si>
  <si>
    <r>
      <t xml:space="preserve">5 и више
</t>
    </r>
    <r>
      <rPr>
        <i/>
        <sz val="11"/>
        <color theme="1"/>
        <rFont val="Calibri"/>
        <family val="2"/>
        <scheme val="minor"/>
      </rPr>
      <t>5 or more</t>
    </r>
  </si>
  <si>
    <r>
      <t xml:space="preserve">Старост плода у недељама
</t>
    </r>
    <r>
      <rPr>
        <i/>
        <sz val="11"/>
        <color rgb="FF000000"/>
        <rFont val="Calibri"/>
        <family val="2"/>
        <scheme val="minor"/>
      </rPr>
      <t>Gestational  age in weeks</t>
    </r>
  </si>
  <si>
    <r>
      <t xml:space="preserve">10 и мање
</t>
    </r>
    <r>
      <rPr>
        <i/>
        <sz val="11"/>
        <color rgb="FF000000"/>
        <rFont val="Calibri"/>
        <family val="2"/>
        <scheme val="minor"/>
      </rPr>
      <t>10  or less</t>
    </r>
  </si>
  <si>
    <r>
      <t xml:space="preserve">Старост жене
</t>
    </r>
    <r>
      <rPr>
        <i/>
        <sz val="11"/>
        <color rgb="FF000000"/>
        <rFont val="Calibri"/>
        <family val="2"/>
        <scheme val="minor"/>
      </rPr>
      <t>Woman’s age</t>
    </r>
  </si>
  <si>
    <r>
      <t xml:space="preserve">број
 </t>
    </r>
    <r>
      <rPr>
        <i/>
        <sz val="11"/>
        <color rgb="FF000000"/>
        <rFont val="Calibri"/>
        <family val="2"/>
        <scheme val="minor"/>
      </rPr>
      <t xml:space="preserve"> number</t>
    </r>
  </si>
  <si>
    <r>
      <rPr>
        <b/>
        <sz val="11"/>
        <color theme="1"/>
        <rFont val="Calibri"/>
        <family val="2"/>
        <scheme val="minor"/>
      </rPr>
      <t>Република Србија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Republic of Serbia</t>
    </r>
  </si>
  <si>
    <r>
      <t xml:space="preserve">Број ранијих побачаја
</t>
    </r>
    <r>
      <rPr>
        <i/>
        <sz val="11"/>
        <color theme="1"/>
        <rFont val="Calibri"/>
        <family val="2"/>
        <scheme val="minor"/>
      </rPr>
      <t>Number of previous abortions</t>
    </r>
  </si>
  <si>
    <r>
      <t xml:space="preserve">Број ранијих побачаја
</t>
    </r>
    <r>
      <rPr>
        <i/>
        <sz val="11"/>
        <color rgb="FF000000"/>
        <rFont val="Calibri"/>
        <family val="2"/>
        <scheme val="minor"/>
      </rPr>
      <t>Number of previous abortions</t>
    </r>
  </si>
  <si>
    <r>
      <rPr>
        <b/>
        <sz val="11"/>
        <color theme="1"/>
        <rFont val="Calibri"/>
        <family val="2"/>
        <scheme val="minor"/>
      </rPr>
      <t>Број новорођене деце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No. of newborns</t>
    </r>
  </si>
  <si>
    <r>
      <rPr>
        <b/>
        <sz val="11"/>
        <color theme="1"/>
        <rFont val="Calibri"/>
        <family val="2"/>
        <scheme val="minor"/>
      </rPr>
      <t>Број деце са компликацијама</t>
    </r>
    <r>
      <rPr>
        <i/>
        <sz val="11"/>
        <color theme="1"/>
        <rFont val="Calibri"/>
        <family val="2"/>
        <scheme val="minor"/>
      </rPr>
      <t xml:space="preserve">
Number of deliveries with complications</t>
    </r>
  </si>
  <si>
    <r>
      <rPr>
        <b/>
        <sz val="11"/>
        <color theme="1"/>
        <rFont val="Calibri"/>
        <family val="2"/>
        <scheme val="minor"/>
      </rPr>
      <t>Број деце  са компликацијама</t>
    </r>
    <r>
      <rPr>
        <i/>
        <sz val="11"/>
        <color theme="1"/>
        <rFont val="Calibri"/>
        <family val="2"/>
        <scheme val="minor"/>
      </rPr>
      <t xml:space="preserve">
Number of deliveries with complications</t>
    </r>
  </si>
  <si>
    <t xml:space="preserve">8. ПОРОЂАЈИ И ПРЕКИДИ ТРУДНОЋЕ </t>
  </si>
  <si>
    <t xml:space="preserve">   DELIVERIES AND ABORTIONS </t>
  </si>
  <si>
    <t xml:space="preserve">       Number of deliveries, newborns and neonathal deaths, Republic of Serbia, 2023</t>
  </si>
  <si>
    <t xml:space="preserve">       Number of newborns by mother’s age and outcome of pregnancy, Republic of Serbia, 2023</t>
  </si>
  <si>
    <t xml:space="preserve">       Childbearing women by number of previous deliveries and abortions, Republic of Serbia, 2023</t>
  </si>
  <si>
    <t xml:space="preserve">        Number of deliveries by complication during delivery and outcome of pregnancy, Republic of Serbia, 2023</t>
  </si>
  <si>
    <t xml:space="preserve">        Number of pathological conditions/complications during delivery by diagnosis and outcome of pregnancy, Republic of Serbia, 2023</t>
  </si>
  <si>
    <t xml:space="preserve">      Pathology/complications of newborn children by group of disease and mother`s age, Republic of Serbia, 2023</t>
  </si>
  <si>
    <t xml:space="preserve">          Number of women who had a medical abortion by number of live children and number of previous abortions, Republic of Serbia, 2023</t>
  </si>
  <si>
    <t xml:space="preserve">           Number of women who had abortion by number of live children and number of previous abortions, Republic of Serbia, 2023</t>
  </si>
  <si>
    <t xml:space="preserve">8.1. Број порођаја, новорођене деце и умрле новорођенчади, Република Србија, 2023. </t>
  </si>
  <si>
    <t>8.2. Број новорођене деце према старости мајке и исходу трудноће, Република Србија, 2023.</t>
  </si>
  <si>
    <t xml:space="preserve">8.3. Број породиља према броју претходних порођаја и броју прекида трудноће, Република Србија, 2023. </t>
  </si>
  <si>
    <t xml:space="preserve">8.4. Број живорођене деце према тежини при рођењу, полу и старости мајке, Република Србија, 2023. </t>
  </si>
  <si>
    <t xml:space="preserve">8.5.  Број порођаја према компликацијама у току порођаја и исходу трудноће, Република Србија, 2023. </t>
  </si>
  <si>
    <t xml:space="preserve">8.6. Број патолошких стања/компликације у току порођаја према дијагнози и исходу трудноће, Република Србија, 2023. </t>
  </si>
  <si>
    <t xml:space="preserve">8.7. Број живорођене деце према патолошком стању/компликацијама на рођењу и старости мајке, Република Србија, 2023. </t>
  </si>
  <si>
    <t xml:space="preserve">8.8. Патолошка стања/компликације деце на рођењу према групама обољења и старости мајке, Република Србија, 2023. </t>
  </si>
  <si>
    <t xml:space="preserve">8.13. Број жена које су имале прекид трудноће према броју живе деце и броју ранијих побачаја, Република Србија, 2023. 
</t>
  </si>
  <si>
    <t xml:space="preserve">8.14. Број жена које су имале медицински прекид трудноће према броју живе деце и броју ранијих побачаја, Република Србија, 2023. </t>
  </si>
  <si>
    <t xml:space="preserve">8.10. Број прекида трудноће према дијагнозама и старости плода, Република Србија, 2023. </t>
  </si>
  <si>
    <t xml:space="preserve">8.11.  Број прекида трудноће према старости жене, брачном стању и старости плода, Република Србија, 2023. </t>
  </si>
  <si>
    <t xml:space="preserve">8.12. Број медицинских прекида трудноће према старости жене, брачном стању и старости плода, Република Србија, 2023. </t>
  </si>
  <si>
    <t xml:space="preserve">       Number of liveborn by birthweight, sex  and by age of mother, Republic of Serbia, 2023</t>
  </si>
  <si>
    <t xml:space="preserve">         Number of abortions by diagnosis and gestation, Republic of Serbia, 2023</t>
  </si>
  <si>
    <t xml:space="preserve">         Number of abortions by woman’s age, marital status and gestational age, Republic of Serbia, 2023</t>
  </si>
  <si>
    <t xml:space="preserve">         Number of medical abortions by woman’s age, marital status and gestational age, Republic of Serbia, 2023</t>
  </si>
  <si>
    <r>
      <rPr>
        <b/>
        <sz val="11"/>
        <color theme="1"/>
        <rFont val="Calibri"/>
        <family val="2"/>
        <scheme val="minor"/>
      </rPr>
      <t>Укупно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Total</t>
    </r>
  </si>
  <si>
    <r>
      <t xml:space="preserve">Старост мајке
</t>
    </r>
    <r>
      <rPr>
        <i/>
        <sz val="11"/>
        <color theme="1"/>
        <rFont val="Calibri"/>
        <family val="2"/>
        <scheme val="minor"/>
      </rPr>
      <t>Mother's age</t>
    </r>
  </si>
  <si>
    <r>
      <t xml:space="preserve">Тежина детета (грам)
</t>
    </r>
    <r>
      <rPr>
        <i/>
        <sz val="11"/>
        <color theme="1"/>
        <rFont val="Calibri"/>
        <family val="2"/>
        <scheme val="minor"/>
      </rPr>
      <t>Birthweight (gram)</t>
    </r>
  </si>
  <si>
    <t>15–19</t>
  </si>
  <si>
    <t>20–29</t>
  </si>
  <si>
    <t>30–39</t>
  </si>
  <si>
    <t>40–44</t>
  </si>
  <si>
    <t>45–49</t>
  </si>
  <si>
    <r>
      <t xml:space="preserve">Патолошка стања/компликације МКБ-10
</t>
    </r>
    <r>
      <rPr>
        <i/>
        <sz val="11"/>
        <color theme="1"/>
        <rFont val="Calibri"/>
        <family val="2"/>
        <scheme val="minor"/>
      </rPr>
      <t>Pathology/complications ICD10</t>
    </r>
  </si>
  <si>
    <t xml:space="preserve">       Number of liveborn children by pathology/complications at birth and mother’s age, Republic of Serbia, 2023</t>
  </si>
  <si>
    <r>
      <t xml:space="preserve">Укупно </t>
    </r>
    <r>
      <rPr>
        <i/>
        <sz val="11"/>
        <color theme="1"/>
        <rFont val="Calibri"/>
        <family val="2"/>
        <scheme val="minor"/>
      </rPr>
      <t>Total</t>
    </r>
  </si>
  <si>
    <t xml:space="preserve">8.9. Број прекида трудноће према дијагнозама (МКБ-10), Република Србија, 2023. </t>
  </si>
  <si>
    <t xml:space="preserve">       Number of abortions by diagnosis (ICD10), Republic of Serbia, 2023</t>
  </si>
  <si>
    <t>11–12</t>
  </si>
  <si>
    <t>13–16</t>
  </si>
  <si>
    <t>17–28</t>
  </si>
  <si>
    <r>
      <t xml:space="preserve">  </t>
    </r>
    <r>
      <rPr>
        <b/>
        <sz val="11"/>
        <color theme="1"/>
        <rFont val="Calibri"/>
        <family val="2"/>
        <scheme val="minor"/>
      </rPr>
      <t>Дијагнозе (МКБ-10)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rgb="FF000000"/>
        <rFont val="Calibri"/>
        <family val="2"/>
      </rPr>
      <t>Diagnosis (ICD10)</t>
    </r>
  </si>
  <si>
    <t xml:space="preserve"> 15–19 </t>
  </si>
  <si>
    <t xml:space="preserve"> 20–24  </t>
  </si>
  <si>
    <t xml:space="preserve"> 25–34 </t>
  </si>
  <si>
    <t xml:space="preserve"> 35–44 </t>
  </si>
  <si>
    <t xml:space="preserve"> 45–49 </t>
  </si>
  <si>
    <t xml:space="preserve"> 50–54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</si>
</sst>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Times Roman Cirilica"/>
      <family val="2"/>
    </font>
    <font>
      <i/>
      <sz val="9"/>
      <color rgb="FF000000"/>
      <name val="Times New Roman"/>
      <family val="1"/>
    </font>
    <font>
      <i/>
      <sz val="8"/>
      <color rgb="FF000000"/>
      <name val="Times New Roman"/>
      <family val="1"/>
    </font>
    <font>
      <sz val="8"/>
      <color rgb="FF000000"/>
      <name val="Times Roman Cirilica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Times Roman Cirilica"/>
      <family val="2"/>
    </font>
    <font>
      <i/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charset val="238"/>
      <scheme val="minor"/>
    </font>
    <font>
      <b/>
      <sz val="9"/>
      <color rgb="FF000000"/>
      <name val="Times Roman Cirilica"/>
      <family val="2"/>
    </font>
    <font>
      <b/>
      <i/>
      <sz val="9"/>
      <color rgb="FF000000"/>
      <name val="Times New Roman"/>
      <family val="1"/>
    </font>
    <font>
      <b/>
      <i/>
      <sz val="8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8"/>
      <color rgb="FF000000"/>
      <name val="Times Roman Cirilica"/>
      <family val="2"/>
    </font>
    <font>
      <sz val="10"/>
      <color theme="1"/>
      <name val="Calibri"/>
      <family val="2"/>
      <scheme val="minor"/>
    </font>
    <font>
      <sz val="8"/>
      <color rgb="FF000000"/>
      <name val="Times Roman Cirilica"/>
      <family val="2"/>
    </font>
    <font>
      <sz val="10"/>
      <color rgb="FF000000"/>
      <name val="Calibri"/>
      <family val="2"/>
      <scheme val="minor"/>
    </font>
    <font>
      <b/>
      <sz val="9"/>
      <color rgb="FF000000"/>
      <name val="Times Roman Cirilica"/>
      <family val="2"/>
    </font>
    <font>
      <sz val="9"/>
      <color rgb="FF000000"/>
      <name val="Times Roman Cirilica"/>
      <family val="2"/>
    </font>
    <font>
      <b/>
      <sz val="7"/>
      <color rgb="FF000000"/>
      <name val="Times New Roman"/>
      <family val="1"/>
    </font>
    <font>
      <b/>
      <sz val="12"/>
      <color rgb="FF000000"/>
      <name val="Times Roman Cirilica"/>
      <family val="2"/>
    </font>
    <font>
      <b/>
      <i/>
      <sz val="11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rgb="FF9C0006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i/>
      <sz val="10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42" fillId="8" borderId="0" applyNumberFormat="0" applyBorder="0" applyAlignment="0" applyProtection="0"/>
  </cellStyleXfs>
  <cellXfs count="367">
    <xf numFmtId="0" fontId="0" fillId="0" borderId="0" xfId="0"/>
    <xf numFmtId="0" fontId="6" fillId="0" borderId="0" xfId="0" applyFont="1" applyAlignment="1">
      <alignment horizontal="left" vertical="center" wrapText="1"/>
    </xf>
    <xf numFmtId="0" fontId="13" fillId="2" borderId="1" xfId="0" applyFont="1" applyFill="1" applyBorder="1" applyAlignment="1">
      <alignment vertical="center"/>
    </xf>
    <xf numFmtId="0" fontId="17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16" fillId="0" borderId="0" xfId="0" applyFont="1" applyAlignment="1">
      <alignment horizontal="right" vertical="center" wrapText="1"/>
    </xf>
    <xf numFmtId="0" fontId="13" fillId="0" borderId="0" xfId="0" applyFont="1"/>
    <xf numFmtId="0" fontId="23" fillId="0" borderId="0" xfId="0" applyFont="1"/>
    <xf numFmtId="0" fontId="24" fillId="0" borderId="0" xfId="0" applyFont="1"/>
    <xf numFmtId="0" fontId="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0" fillId="0" borderId="1" xfId="0" applyBorder="1"/>
    <xf numFmtId="0" fontId="13" fillId="0" borderId="1" xfId="0" applyFont="1" applyBorder="1"/>
    <xf numFmtId="0" fontId="16" fillId="0" borderId="1" xfId="0" applyFont="1" applyBorder="1" applyAlignment="1">
      <alignment vertical="center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0" fontId="16" fillId="0" borderId="1" xfId="0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29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13" fillId="2" borderId="1" xfId="0" applyFont="1" applyFill="1" applyBorder="1" applyAlignment="1">
      <alignment horizontal="center" vertical="top" wrapText="1"/>
    </xf>
    <xf numFmtId="0" fontId="32" fillId="0" borderId="0" xfId="0" applyFont="1" applyAlignment="1">
      <alignment horizontal="center" vertical="center" wrapText="1"/>
    </xf>
    <xf numFmtId="0" fontId="10" fillId="0" borderId="0" xfId="0" applyFont="1"/>
    <xf numFmtId="0" fontId="27" fillId="0" borderId="0" xfId="0" applyFont="1" applyAlignment="1">
      <alignment horizontal="left" vertical="center" wrapText="1"/>
    </xf>
    <xf numFmtId="0" fontId="30" fillId="0" borderId="0" xfId="0" applyFont="1" applyAlignment="1">
      <alignment horizontal="right" vertical="center" wrapText="1"/>
    </xf>
    <xf numFmtId="0" fontId="30" fillId="0" borderId="0" xfId="0" applyFont="1" applyAlignment="1">
      <alignment horizontal="left" vertical="center" wrapText="1"/>
    </xf>
    <xf numFmtId="0" fontId="32" fillId="0" borderId="0" xfId="0" applyFont="1" applyAlignment="1">
      <alignment horizontal="right" vertical="center" wrapText="1"/>
    </xf>
    <xf numFmtId="0" fontId="32" fillId="5" borderId="0" xfId="0" applyFont="1" applyFill="1" applyAlignment="1">
      <alignment horizontal="right" vertical="center" wrapText="1"/>
    </xf>
    <xf numFmtId="0" fontId="30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 wrapText="1"/>
    </xf>
    <xf numFmtId="0" fontId="11" fillId="0" borderId="0" xfId="0" applyFont="1"/>
    <xf numFmtId="0" fontId="12" fillId="6" borderId="0" xfId="0" applyFont="1" applyFill="1" applyAlignment="1">
      <alignment horizontal="left"/>
    </xf>
    <xf numFmtId="0" fontId="10" fillId="7" borderId="1" xfId="0" applyFont="1" applyFill="1" applyBorder="1" applyAlignment="1">
      <alignment horizontal="left" vertical="center"/>
    </xf>
    <xf numFmtId="0" fontId="10" fillId="7" borderId="14" xfId="0" applyFont="1" applyFill="1" applyBorder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39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12" fillId="0" borderId="0" xfId="0" applyFont="1"/>
    <xf numFmtId="0" fontId="13" fillId="0" borderId="0" xfId="0" applyFont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4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0" fillId="0" borderId="13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40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40" fillId="0" borderId="12" xfId="0" applyFont="1" applyBorder="1" applyAlignment="1">
      <alignment horizontal="center" vertical="center"/>
    </xf>
    <xf numFmtId="1" fontId="0" fillId="0" borderId="0" xfId="0" applyNumberFormat="1"/>
    <xf numFmtId="0" fontId="22" fillId="0" borderId="0" xfId="0" applyFont="1" applyAlignment="1">
      <alignment horizontal="left" vertical="center" wrapText="1"/>
    </xf>
    <xf numFmtId="0" fontId="16" fillId="0" borderId="8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/>
    </xf>
    <xf numFmtId="1" fontId="31" fillId="0" borderId="13" xfId="0" applyNumberFormat="1" applyFont="1" applyBorder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1" fontId="33" fillId="3" borderId="0" xfId="0" applyNumberFormat="1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33" fillId="0" borderId="0" xfId="0" applyNumberFormat="1" applyFont="1" applyAlignment="1">
      <alignment horizontal="center" vertical="center"/>
    </xf>
    <xf numFmtId="1" fontId="31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1" fontId="33" fillId="3" borderId="13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/>
    </xf>
    <xf numFmtId="0" fontId="13" fillId="0" borderId="0" xfId="0" applyFont="1" applyAlignment="1">
      <alignment wrapText="1"/>
    </xf>
    <xf numFmtId="0" fontId="40" fillId="0" borderId="0" xfId="0" applyFont="1" applyAlignment="1">
      <alignment horizontal="right" wrapText="1"/>
    </xf>
    <xf numFmtId="0" fontId="12" fillId="7" borderId="1" xfId="0" applyFont="1" applyFill="1" applyBorder="1" applyAlignment="1">
      <alignment vertical="center" wrapText="1"/>
    </xf>
    <xf numFmtId="0" fontId="16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0" fontId="16" fillId="3" borderId="1" xfId="0" applyFont="1" applyFill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3" fillId="0" borderId="1" xfId="0" applyFont="1" applyBorder="1" applyAlignment="1">
      <alignment horizontal="left" vertical="center"/>
    </xf>
    <xf numFmtId="0" fontId="13" fillId="3" borderId="1" xfId="0" applyFont="1" applyFill="1" applyBorder="1" applyAlignment="1">
      <alignment horizontal="left" vertical="center"/>
    </xf>
    <xf numFmtId="4" fontId="19" fillId="0" borderId="0" xfId="0" applyNumberFormat="1" applyFont="1" applyAlignment="1">
      <alignment vertical="center" wrapText="1"/>
    </xf>
    <xf numFmtId="4" fontId="20" fillId="0" borderId="0" xfId="0" applyNumberFormat="1" applyFont="1" applyAlignment="1">
      <alignment vertical="center" wrapText="1"/>
    </xf>
    <xf numFmtId="4" fontId="20" fillId="0" borderId="0" xfId="0" applyNumberFormat="1" applyFont="1" applyAlignment="1">
      <alignment horizontal="left" vertical="center" wrapText="1"/>
    </xf>
    <xf numFmtId="4" fontId="13" fillId="0" borderId="0" xfId="0" applyNumberFormat="1" applyFont="1"/>
    <xf numFmtId="4" fontId="17" fillId="0" borderId="0" xfId="0" applyNumberFormat="1" applyFont="1" applyAlignment="1">
      <alignment horizontal="left" vertical="center" wrapText="1"/>
    </xf>
    <xf numFmtId="4" fontId="0" fillId="0" borderId="0" xfId="0" applyNumberFormat="1"/>
    <xf numFmtId="0" fontId="16" fillId="3" borderId="1" xfId="0" applyFont="1" applyFill="1" applyBorder="1" applyAlignment="1">
      <alignment horizontal="right" vertical="center"/>
    </xf>
    <xf numFmtId="0" fontId="28" fillId="6" borderId="1" xfId="0" applyFont="1" applyFill="1" applyBorder="1" applyAlignment="1">
      <alignment horizontal="right" vertical="center"/>
    </xf>
    <xf numFmtId="0" fontId="12" fillId="7" borderId="14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28" fillId="6" borderId="7" xfId="0" applyFont="1" applyFill="1" applyBorder="1" applyAlignment="1">
      <alignment horizontal="center" vertical="center" wrapText="1"/>
    </xf>
    <xf numFmtId="0" fontId="28" fillId="6" borderId="1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0" fillId="7" borderId="14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1" fontId="33" fillId="0" borderId="13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8" fillId="6" borderId="1" xfId="0" applyFont="1" applyFill="1" applyBorder="1" applyAlignment="1">
      <alignment horizontal="right" vertical="center" wrapText="1"/>
    </xf>
    <xf numFmtId="0" fontId="28" fillId="6" borderId="14" xfId="0" applyFont="1" applyFill="1" applyBorder="1" applyAlignment="1">
      <alignment horizontal="right" vertical="center" wrapText="1"/>
    </xf>
    <xf numFmtId="0" fontId="28" fillId="6" borderId="0" xfId="0" applyFont="1" applyFill="1" applyAlignment="1">
      <alignment horizontal="right" vertical="center" wrapText="1"/>
    </xf>
    <xf numFmtId="0" fontId="28" fillId="6" borderId="7" xfId="0" applyFont="1" applyFill="1" applyBorder="1" applyAlignment="1">
      <alignment vertical="center" wrapText="1"/>
    </xf>
    <xf numFmtId="0" fontId="28" fillId="6" borderId="1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2" fillId="7" borderId="1" xfId="0" applyFont="1" applyFill="1" applyBorder="1" applyAlignment="1">
      <alignment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right" vertical="center" wrapText="1"/>
    </xf>
    <xf numFmtId="0" fontId="4" fillId="0" borderId="1" xfId="0" applyFont="1" applyBorder="1"/>
    <xf numFmtId="0" fontId="16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43" fillId="0" borderId="1" xfId="0" applyFont="1" applyBorder="1" applyAlignment="1">
      <alignment horizontal="right" vertical="center" wrapText="1"/>
    </xf>
    <xf numFmtId="0" fontId="44" fillId="0" borderId="1" xfId="0" applyFont="1" applyBorder="1" applyAlignment="1">
      <alignment horizontal="right" vertical="center" wrapText="1"/>
    </xf>
    <xf numFmtId="0" fontId="45" fillId="0" borderId="1" xfId="0" applyFont="1" applyBorder="1"/>
    <xf numFmtId="0" fontId="46" fillId="0" borderId="1" xfId="0" applyFont="1" applyBorder="1"/>
    <xf numFmtId="0" fontId="4" fillId="0" borderId="1" xfId="0" applyFont="1" applyBorder="1" applyAlignment="1">
      <alignment vertical="center"/>
    </xf>
    <xf numFmtId="0" fontId="21" fillId="0" borderId="1" xfId="0" applyFont="1" applyBorder="1" applyAlignment="1">
      <alignment horizontal="right" vertical="center" wrapText="1"/>
    </xf>
    <xf numFmtId="0" fontId="23" fillId="0" borderId="1" xfId="0" applyFont="1" applyBorder="1"/>
    <xf numFmtId="0" fontId="18" fillId="0" borderId="1" xfId="0" applyFont="1" applyBorder="1"/>
    <xf numFmtId="0" fontId="28" fillId="0" borderId="0" xfId="0" applyFont="1" applyAlignment="1">
      <alignment vertical="center" wrapText="1"/>
    </xf>
    <xf numFmtId="0" fontId="40" fillId="0" borderId="0" xfId="0" applyFont="1"/>
    <xf numFmtId="0" fontId="40" fillId="0" borderId="13" xfId="0" applyFont="1" applyBorder="1"/>
    <xf numFmtId="0" fontId="13" fillId="0" borderId="13" xfId="0" applyFont="1" applyBorder="1"/>
    <xf numFmtId="0" fontId="10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/>
    </xf>
    <xf numFmtId="1" fontId="47" fillId="3" borderId="0" xfId="0" applyNumberFormat="1" applyFont="1" applyFill="1" applyAlignment="1">
      <alignment horizontal="center" vertical="center"/>
    </xf>
    <xf numFmtId="1" fontId="48" fillId="0" borderId="0" xfId="0" applyNumberFormat="1" applyFont="1" applyAlignment="1">
      <alignment horizontal="center" vertical="center"/>
    </xf>
    <xf numFmtId="1" fontId="47" fillId="0" borderId="0" xfId="0" applyNumberFormat="1" applyFont="1" applyAlignment="1">
      <alignment horizontal="center" vertical="center"/>
    </xf>
    <xf numFmtId="1" fontId="47" fillId="0" borderId="8" xfId="0" applyNumberFormat="1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wrapText="1"/>
    </xf>
    <xf numFmtId="0" fontId="12" fillId="7" borderId="2" xfId="0" applyFont="1" applyFill="1" applyBorder="1" applyAlignment="1">
      <alignment horizontal="center" wrapText="1"/>
    </xf>
    <xf numFmtId="0" fontId="12" fillId="7" borderId="0" xfId="0" applyFont="1" applyFill="1" applyAlignment="1">
      <alignment vertical="center" wrapText="1"/>
    </xf>
    <xf numFmtId="1" fontId="28" fillId="6" borderId="0" xfId="0" applyNumberFormat="1" applyFont="1" applyFill="1" applyAlignment="1">
      <alignment horizontal="center" vertical="center" wrapText="1"/>
    </xf>
    <xf numFmtId="0" fontId="12" fillId="7" borderId="7" xfId="0" applyFont="1" applyFill="1" applyBorder="1" applyAlignment="1">
      <alignment vertical="center" wrapText="1"/>
    </xf>
    <xf numFmtId="1" fontId="28" fillId="6" borderId="7" xfId="0" applyNumberFormat="1" applyFont="1" applyFill="1" applyBorder="1" applyAlignment="1">
      <alignment horizontal="center" vertical="center" wrapText="1"/>
    </xf>
    <xf numFmtId="1" fontId="28" fillId="6" borderId="7" xfId="0" applyNumberFormat="1" applyFont="1" applyFill="1" applyBorder="1" applyAlignment="1">
      <alignment horizontal="center" vertical="center"/>
    </xf>
    <xf numFmtId="1" fontId="28" fillId="6" borderId="11" xfId="0" applyNumberFormat="1" applyFont="1" applyFill="1" applyBorder="1" applyAlignment="1">
      <alignment horizontal="center" vertical="center" wrapText="1"/>
    </xf>
    <xf numFmtId="1" fontId="28" fillId="6" borderId="13" xfId="0" applyNumberFormat="1" applyFont="1" applyFill="1" applyBorder="1" applyAlignment="1">
      <alignment horizontal="center" vertical="center" wrapText="1"/>
    </xf>
    <xf numFmtId="1" fontId="16" fillId="0" borderId="13" xfId="0" applyNumberFormat="1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/>
    </xf>
    <xf numFmtId="0" fontId="11" fillId="4" borderId="0" xfId="0" applyFont="1" applyFill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12" fillId="7" borderId="2" xfId="0" applyFont="1" applyFill="1" applyBorder="1" applyAlignment="1">
      <alignment vertical="center" wrapText="1"/>
    </xf>
    <xf numFmtId="0" fontId="10" fillId="0" borderId="0" xfId="0" applyFont="1" applyAlignment="1">
      <alignment wrapText="1"/>
    </xf>
    <xf numFmtId="0" fontId="10" fillId="2" borderId="7" xfId="0" applyFont="1" applyFill="1" applyBorder="1" applyAlignment="1">
      <alignment vertical="center" wrapText="1"/>
    </xf>
    <xf numFmtId="0" fontId="28" fillId="3" borderId="7" xfId="0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vertical="center" wrapText="1"/>
    </xf>
    <xf numFmtId="0" fontId="28" fillId="3" borderId="11" xfId="0" applyFont="1" applyFill="1" applyBorder="1" applyAlignment="1">
      <alignment horizontal="right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4" borderId="9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vertical="center" wrapText="1"/>
    </xf>
    <xf numFmtId="0" fontId="10" fillId="2" borderId="11" xfId="0" applyFont="1" applyFill="1" applyBorder="1" applyAlignment="1">
      <alignment vertical="center" wrapText="1"/>
    </xf>
    <xf numFmtId="0" fontId="13" fillId="0" borderId="4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6" fillId="0" borderId="4" xfId="0" applyFont="1" applyBorder="1" applyAlignment="1">
      <alignment vertical="center" wrapText="1"/>
    </xf>
    <xf numFmtId="0" fontId="10" fillId="7" borderId="1" xfId="0" applyFont="1" applyFill="1" applyBorder="1" applyAlignment="1">
      <alignment vertical="center" wrapText="1"/>
    </xf>
    <xf numFmtId="0" fontId="10" fillId="2" borderId="11" xfId="0" applyFont="1" applyFill="1" applyBorder="1"/>
    <xf numFmtId="0" fontId="10" fillId="2" borderId="12" xfId="0" applyFont="1" applyFill="1" applyBorder="1"/>
    <xf numFmtId="0" fontId="11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3" fillId="0" borderId="1" xfId="0" applyFont="1" applyBorder="1" applyAlignment="1">
      <alignment vertical="top"/>
    </xf>
    <xf numFmtId="0" fontId="16" fillId="0" borderId="1" xfId="0" applyFont="1" applyBorder="1" applyAlignment="1">
      <alignment vertical="top"/>
    </xf>
    <xf numFmtId="0" fontId="10" fillId="7" borderId="2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left" vertical="top"/>
    </xf>
    <xf numFmtId="0" fontId="10" fillId="2" borderId="14" xfId="0" applyFont="1" applyFill="1" applyBorder="1" applyAlignment="1">
      <alignment horizontal="left" vertical="top"/>
    </xf>
    <xf numFmtId="0" fontId="28" fillId="2" borderId="14" xfId="0" applyFont="1" applyFill="1" applyBorder="1" applyAlignment="1">
      <alignment vertical="top"/>
    </xf>
    <xf numFmtId="0" fontId="11" fillId="2" borderId="10" xfId="0" applyFont="1" applyFill="1" applyBorder="1" applyAlignment="1">
      <alignment horizontal="left" vertical="top"/>
    </xf>
    <xf numFmtId="4" fontId="11" fillId="2" borderId="10" xfId="0" applyNumberFormat="1" applyFont="1" applyFill="1" applyBorder="1" applyAlignment="1">
      <alignment horizontal="right" vertical="top"/>
    </xf>
    <xf numFmtId="0" fontId="11" fillId="2" borderId="14" xfId="0" applyFont="1" applyFill="1" applyBorder="1" applyAlignment="1">
      <alignment horizontal="right" vertical="top"/>
    </xf>
    <xf numFmtId="0" fontId="10" fillId="2" borderId="14" xfId="0" applyFont="1" applyFill="1" applyBorder="1" applyAlignment="1">
      <alignment horizontal="right" vertical="top"/>
    </xf>
    <xf numFmtId="164" fontId="11" fillId="2" borderId="9" xfId="0" applyNumberFormat="1" applyFont="1" applyFill="1" applyBorder="1" applyAlignment="1">
      <alignment horizontal="right" vertical="top"/>
    </xf>
    <xf numFmtId="164" fontId="17" fillId="3" borderId="1" xfId="0" applyNumberFormat="1" applyFont="1" applyFill="1" applyBorder="1" applyAlignment="1">
      <alignment vertical="center"/>
    </xf>
    <xf numFmtId="164" fontId="17" fillId="0" borderId="1" xfId="0" applyNumberFormat="1" applyFont="1" applyBorder="1" applyAlignment="1">
      <alignment vertical="center"/>
    </xf>
    <xf numFmtId="0" fontId="10" fillId="7" borderId="1" xfId="0" applyFont="1" applyFill="1" applyBorder="1" applyAlignment="1">
      <alignment horizontal="right" vertical="center"/>
    </xf>
    <xf numFmtId="164" fontId="12" fillId="7" borderId="1" xfId="0" applyNumberFormat="1" applyFont="1" applyFill="1" applyBorder="1" applyAlignment="1">
      <alignment horizontal="right" vertical="center"/>
    </xf>
    <xf numFmtId="0" fontId="28" fillId="6" borderId="1" xfId="0" applyFont="1" applyFill="1" applyBorder="1" applyAlignment="1">
      <alignment vertical="center"/>
    </xf>
    <xf numFmtId="164" fontId="29" fillId="6" borderId="1" xfId="0" applyNumberFormat="1" applyFont="1" applyFill="1" applyBorder="1" applyAlignment="1">
      <alignment horizontal="right" vertical="center"/>
    </xf>
    <xf numFmtId="164" fontId="11" fillId="2" borderId="1" xfId="0" applyNumberFormat="1" applyFont="1" applyFill="1" applyBorder="1" applyAlignment="1">
      <alignment horizontal="right" vertical="center"/>
    </xf>
    <xf numFmtId="164" fontId="17" fillId="0" borderId="1" xfId="0" applyNumberFormat="1" applyFont="1" applyBorder="1" applyAlignment="1">
      <alignment horizontal="right" vertical="center"/>
    </xf>
    <xf numFmtId="164" fontId="11" fillId="0" borderId="1" xfId="0" applyNumberFormat="1" applyFont="1" applyBorder="1"/>
    <xf numFmtId="0" fontId="4" fillId="2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0" fillId="0" borderId="1" xfId="0" applyFont="1" applyBorder="1" applyAlignment="1">
      <alignment horizontal="right" vertical="center"/>
    </xf>
    <xf numFmtId="0" fontId="41" fillId="0" borderId="1" xfId="2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right" vertical="center"/>
    </xf>
    <xf numFmtId="164" fontId="12" fillId="2" borderId="5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>
      <alignment horizontal="right" vertical="center"/>
    </xf>
    <xf numFmtId="0" fontId="10" fillId="2" borderId="11" xfId="0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/>
    </xf>
    <xf numFmtId="0" fontId="10" fillId="7" borderId="14" xfId="0" applyFont="1" applyFill="1" applyBorder="1" applyAlignment="1">
      <alignment vertical="center" wrapText="1"/>
    </xf>
    <xf numFmtId="4" fontId="12" fillId="7" borderId="1" xfId="0" applyNumberFormat="1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12" fillId="7" borderId="7" xfId="0" applyFont="1" applyFill="1" applyBorder="1" applyAlignment="1">
      <alignment horizontal="center" vertical="center" wrapText="1"/>
    </xf>
    <xf numFmtId="0" fontId="12" fillId="7" borderId="0" xfId="0" applyFont="1" applyFill="1" applyAlignment="1">
      <alignment horizontal="center" vertical="center" wrapText="1"/>
    </xf>
    <xf numFmtId="0" fontId="3" fillId="0" borderId="1" xfId="0" applyFont="1" applyBorder="1"/>
    <xf numFmtId="0" fontId="16" fillId="0" borderId="0" xfId="0" applyFont="1" applyAlignment="1">
      <alignment wrapText="1"/>
    </xf>
    <xf numFmtId="0" fontId="16" fillId="0" borderId="13" xfId="0" applyFont="1" applyBorder="1" applyAlignment="1">
      <alignment wrapText="1"/>
    </xf>
    <xf numFmtId="0" fontId="16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13" xfId="0" applyFont="1" applyBorder="1" applyAlignment="1">
      <alignment horizontal="right"/>
    </xf>
    <xf numFmtId="0" fontId="3" fillId="0" borderId="0" xfId="0" applyFont="1"/>
    <xf numFmtId="0" fontId="3" fillId="0" borderId="13" xfId="0" applyFont="1" applyBorder="1"/>
    <xf numFmtId="0" fontId="16" fillId="0" borderId="8" xfId="0" applyFont="1" applyBorder="1" applyAlignment="1">
      <alignment horizontal="right" wrapText="1"/>
    </xf>
    <xf numFmtId="0" fontId="3" fillId="0" borderId="8" xfId="0" applyFont="1" applyBorder="1"/>
    <xf numFmtId="0" fontId="3" fillId="0" borderId="12" xfId="0" applyFont="1" applyBorder="1"/>
    <xf numFmtId="164" fontId="12" fillId="7" borderId="14" xfId="0" applyNumberFormat="1" applyFont="1" applyFill="1" applyBorder="1" applyAlignment="1">
      <alignment vertical="center" wrapText="1"/>
    </xf>
    <xf numFmtId="164" fontId="12" fillId="7" borderId="1" xfId="0" applyNumberFormat="1" applyFont="1" applyFill="1" applyBorder="1" applyAlignment="1">
      <alignment vertical="center" wrapText="1"/>
    </xf>
    <xf numFmtId="165" fontId="0" fillId="0" borderId="0" xfId="0" applyNumberFormat="1"/>
    <xf numFmtId="0" fontId="10" fillId="7" borderId="1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38" fillId="6" borderId="1" xfId="1" applyFont="1" applyFill="1" applyBorder="1" applyAlignment="1">
      <alignment horizontal="center" vertical="center" wrapText="1"/>
    </xf>
    <xf numFmtId="0" fontId="38" fillId="6" borderId="15" xfId="1" applyFont="1" applyFill="1" applyBorder="1" applyAlignment="1">
      <alignment horizontal="center" vertical="center"/>
    </xf>
    <xf numFmtId="0" fontId="38" fillId="6" borderId="10" xfId="1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wrapText="1"/>
    </xf>
    <xf numFmtId="0" fontId="4" fillId="6" borderId="7" xfId="0" applyFont="1" applyFill="1" applyBorder="1" applyAlignment="1">
      <alignment horizontal="center" wrapText="1"/>
    </xf>
    <xf numFmtId="0" fontId="4" fillId="6" borderId="11" xfId="0" applyFont="1" applyFill="1" applyBorder="1" applyAlignment="1">
      <alignment horizontal="center" wrapText="1"/>
    </xf>
    <xf numFmtId="0" fontId="4" fillId="6" borderId="9" xfId="0" applyFont="1" applyFill="1" applyBorder="1" applyAlignment="1">
      <alignment horizontal="center" wrapText="1"/>
    </xf>
    <xf numFmtId="0" fontId="4" fillId="6" borderId="8" xfId="0" applyFont="1" applyFill="1" applyBorder="1" applyAlignment="1">
      <alignment horizontal="center" wrapText="1"/>
    </xf>
    <xf numFmtId="0" fontId="4" fillId="6" borderId="12" xfId="0" applyFont="1" applyFill="1" applyBorder="1" applyAlignment="1">
      <alignment horizont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6" borderId="14" xfId="0" applyFont="1" applyFill="1" applyBorder="1" applyAlignment="1">
      <alignment horizontal="center" vertical="center" wrapText="1"/>
    </xf>
    <xf numFmtId="0" fontId="28" fillId="6" borderId="10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28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28" fillId="6" borderId="2" xfId="0" applyFont="1" applyFill="1" applyBorder="1" applyAlignment="1">
      <alignment horizontal="center" vertical="center" wrapText="1"/>
    </xf>
    <xf numFmtId="0" fontId="28" fillId="6" borderId="7" xfId="0" applyFont="1" applyFill="1" applyBorder="1" applyAlignment="1">
      <alignment horizontal="center" vertical="center" wrapText="1"/>
    </xf>
    <xf numFmtId="0" fontId="28" fillId="6" borderId="11" xfId="0" applyFont="1" applyFill="1" applyBorder="1" applyAlignment="1">
      <alignment horizontal="center" vertical="center" wrapText="1"/>
    </xf>
    <xf numFmtId="0" fontId="28" fillId="6" borderId="6" xfId="0" applyFont="1" applyFill="1" applyBorder="1" applyAlignment="1">
      <alignment horizontal="center" vertical="center" wrapText="1"/>
    </xf>
    <xf numFmtId="0" fontId="28" fillId="6" borderId="0" xfId="0" applyFont="1" applyFill="1" applyAlignment="1">
      <alignment horizontal="center" vertical="center" wrapText="1"/>
    </xf>
    <xf numFmtId="0" fontId="28" fillId="6" borderId="13" xfId="0" applyFont="1" applyFill="1" applyBorder="1" applyAlignment="1">
      <alignment horizontal="center" vertical="center" wrapText="1"/>
    </xf>
    <xf numFmtId="0" fontId="28" fillId="6" borderId="9" xfId="0" applyFont="1" applyFill="1" applyBorder="1" applyAlignment="1">
      <alignment horizontal="center" vertical="center" wrapText="1"/>
    </xf>
    <xf numFmtId="0" fontId="28" fillId="6" borderId="8" xfId="0" applyFont="1" applyFill="1" applyBorder="1" applyAlignment="1">
      <alignment horizontal="center" vertical="center" wrapText="1"/>
    </xf>
    <xf numFmtId="0" fontId="28" fillId="6" borderId="1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28" fillId="6" borderId="3" xfId="0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28" fillId="6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0" fillId="6" borderId="14" xfId="0" applyFont="1" applyFill="1" applyBorder="1" applyAlignment="1">
      <alignment horizontal="center" vertical="center"/>
    </xf>
    <xf numFmtId="0" fontId="10" fillId="6" borderId="15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wrapText="1"/>
    </xf>
    <xf numFmtId="0" fontId="10" fillId="6" borderId="14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1" fontId="12" fillId="6" borderId="14" xfId="0" applyNumberFormat="1" applyFont="1" applyFill="1" applyBorder="1" applyAlignment="1">
      <alignment horizontal="center" vertical="center"/>
    </xf>
    <xf numFmtId="1" fontId="12" fillId="6" borderId="15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top"/>
    </xf>
    <xf numFmtId="0" fontId="11" fillId="2" borderId="9" xfId="0" applyFont="1" applyFill="1" applyBorder="1" applyAlignment="1">
      <alignment horizontal="center" vertical="top"/>
    </xf>
    <xf numFmtId="0" fontId="11" fillId="2" borderId="2" xfId="0" applyFont="1" applyFill="1" applyBorder="1" applyAlignment="1">
      <alignment horizontal="center" vertical="top"/>
    </xf>
    <xf numFmtId="1" fontId="10" fillId="6" borderId="14" xfId="0" applyNumberFormat="1" applyFont="1" applyFill="1" applyBorder="1" applyAlignment="1">
      <alignment horizontal="center" vertical="center" wrapText="1"/>
    </xf>
    <xf numFmtId="1" fontId="10" fillId="6" borderId="15" xfId="0" applyNumberFormat="1" applyFont="1" applyFill="1" applyBorder="1" applyAlignment="1">
      <alignment horizontal="center" vertical="center" wrapText="1"/>
    </xf>
    <xf numFmtId="1" fontId="12" fillId="6" borderId="14" xfId="0" applyNumberFormat="1" applyFont="1" applyFill="1" applyBorder="1" applyAlignment="1">
      <alignment horizontal="center" vertical="center" wrapText="1"/>
    </xf>
    <xf numFmtId="1" fontId="12" fillId="6" borderId="15" xfId="0" applyNumberFormat="1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wrapText="1"/>
    </xf>
    <xf numFmtId="0" fontId="10" fillId="6" borderId="3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wrapText="1"/>
    </xf>
    <xf numFmtId="0" fontId="10" fillId="6" borderId="4" xfId="0" applyFont="1" applyFill="1" applyBorder="1" applyAlignment="1">
      <alignment horizontal="center" wrapText="1"/>
    </xf>
    <xf numFmtId="0" fontId="10" fillId="6" borderId="5" xfId="0" applyFont="1" applyFill="1" applyBorder="1" applyAlignment="1">
      <alignment horizontal="center" wrapText="1"/>
    </xf>
    <xf numFmtId="0" fontId="12" fillId="7" borderId="14" xfId="0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5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/>
    </xf>
    <xf numFmtId="0" fontId="10" fillId="2" borderId="9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/>
    </xf>
    <xf numFmtId="0" fontId="12" fillId="7" borderId="15" xfId="0" applyFont="1" applyFill="1" applyBorder="1" applyAlignment="1">
      <alignment horizontal="center" vertical="center"/>
    </xf>
    <xf numFmtId="0" fontId="12" fillId="7" borderId="10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9" xfId="0" applyFont="1" applyFill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0" fontId="13" fillId="7" borderId="15" xfId="0" applyFont="1" applyFill="1" applyBorder="1" applyAlignment="1">
      <alignment horizontal="center" vertical="center"/>
    </xf>
    <xf numFmtId="0" fontId="13" fillId="7" borderId="10" xfId="0" applyFont="1" applyFill="1" applyBorder="1" applyAlignment="1">
      <alignment horizontal="center" vertical="center"/>
    </xf>
    <xf numFmtId="49" fontId="28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28" fillId="6" borderId="1" xfId="0" applyFont="1" applyFill="1" applyBorder="1" applyAlignment="1">
      <alignment horizontal="center" vertical="center" wrapText="1"/>
    </xf>
    <xf numFmtId="0" fontId="10" fillId="0" borderId="0" xfId="0" applyFont="1" applyAlignment="1"/>
    <xf numFmtId="0" fontId="17" fillId="0" borderId="0" xfId="0" applyFont="1" applyAlignment="1">
      <alignment horizontal="left" vertical="top" wrapText="1"/>
    </xf>
    <xf numFmtId="0" fontId="1" fillId="6" borderId="14" xfId="0" applyFont="1" applyFill="1" applyBorder="1" applyAlignment="1">
      <alignment horizontal="center" vertical="center" wrapText="1"/>
    </xf>
  </cellXfs>
  <cellStyles count="3">
    <cellStyle name="Bad" xfId="2" builtinId="27"/>
    <cellStyle name="Normal" xfId="0" builtinId="0"/>
    <cellStyle name="Normal_Sheet7" xfId="1" xr:uid="{4D5B85F2-2317-49DA-B782-0559767E24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092D7-EEE8-4AA1-BC50-AA3B809E0C60}">
  <dimension ref="A1:G42"/>
  <sheetViews>
    <sheetView tabSelected="1" zoomScaleNormal="100" workbookViewId="0">
      <selection activeCell="K16" sqref="K16"/>
    </sheetView>
  </sheetViews>
  <sheetFormatPr defaultColWidth="8.88671875" defaultRowHeight="14.4"/>
  <cols>
    <col min="1" max="1" width="28.33203125" style="131" customWidth="1"/>
    <col min="2" max="3" width="10.6640625" style="131" customWidth="1"/>
    <col min="4" max="4" width="13.109375" style="131" customWidth="1"/>
    <col min="5" max="5" width="12.88671875" style="131" customWidth="1"/>
    <col min="6" max="6" width="15.5546875" style="131" customWidth="1"/>
    <col min="7" max="16384" width="8.88671875" style="131"/>
  </cols>
  <sheetData>
    <row r="1" spans="1:7">
      <c r="A1" s="364" t="s">
        <v>203</v>
      </c>
      <c r="B1" s="364"/>
      <c r="C1" s="364"/>
      <c r="D1" s="364"/>
      <c r="E1" s="364"/>
      <c r="F1" s="364"/>
      <c r="G1" s="364"/>
    </row>
    <row r="2" spans="1:7" s="64" customFormat="1">
      <c r="A2" s="54" t="s">
        <v>204</v>
      </c>
    </row>
    <row r="3" spans="1:7" s="64" customFormat="1"/>
    <row r="4" spans="1:7">
      <c r="A4" s="39" t="s">
        <v>213</v>
      </c>
    </row>
    <row r="5" spans="1:7" s="54" customFormat="1">
      <c r="A5" s="54" t="s">
        <v>205</v>
      </c>
    </row>
    <row r="7" spans="1:7" ht="14.4" customHeight="1">
      <c r="A7" s="260" t="s">
        <v>107</v>
      </c>
      <c r="B7" s="263" t="s">
        <v>108</v>
      </c>
      <c r="C7" s="265" t="s">
        <v>200</v>
      </c>
      <c r="D7" s="266"/>
      <c r="E7" s="267"/>
      <c r="F7" s="263" t="s">
        <v>111</v>
      </c>
    </row>
    <row r="8" spans="1:7">
      <c r="A8" s="261"/>
      <c r="B8" s="264"/>
      <c r="C8" s="268"/>
      <c r="D8" s="269"/>
      <c r="E8" s="270"/>
      <c r="F8" s="264"/>
    </row>
    <row r="9" spans="1:7">
      <c r="A9" s="261"/>
      <c r="B9" s="264"/>
      <c r="C9" s="366" t="s">
        <v>230</v>
      </c>
      <c r="D9" s="263" t="s">
        <v>109</v>
      </c>
      <c r="E9" s="263" t="s">
        <v>110</v>
      </c>
      <c r="F9" s="264"/>
    </row>
    <row r="10" spans="1:7" ht="14.4" customHeight="1">
      <c r="A10" s="261"/>
      <c r="B10" s="264"/>
      <c r="C10" s="264"/>
      <c r="D10" s="264"/>
      <c r="E10" s="264"/>
      <c r="F10" s="264"/>
    </row>
    <row r="11" spans="1:7">
      <c r="A11" s="261"/>
      <c r="B11" s="264"/>
      <c r="C11" s="264"/>
      <c r="D11" s="264"/>
      <c r="E11" s="264"/>
      <c r="F11" s="264"/>
    </row>
    <row r="12" spans="1:7">
      <c r="A12" s="262"/>
      <c r="B12" s="264"/>
      <c r="C12" s="264"/>
      <c r="D12" s="264"/>
      <c r="E12" s="264"/>
      <c r="F12" s="264"/>
    </row>
    <row r="13" spans="1:7" ht="20.100000000000001" customHeight="1">
      <c r="A13" s="56" t="s">
        <v>53</v>
      </c>
      <c r="B13" s="135">
        <f>B14+B23</f>
        <v>58277</v>
      </c>
      <c r="C13" s="135">
        <f t="shared" ref="C13:F13" si="0">C14+C23</f>
        <v>59439</v>
      </c>
      <c r="D13" s="135">
        <f t="shared" si="0"/>
        <v>59051</v>
      </c>
      <c r="E13" s="135">
        <f t="shared" si="0"/>
        <v>388</v>
      </c>
      <c r="F13" s="135">
        <f t="shared" si="0"/>
        <v>77</v>
      </c>
    </row>
    <row r="14" spans="1:7" ht="20.100000000000001" customHeight="1">
      <c r="A14" s="57" t="s">
        <v>54</v>
      </c>
      <c r="B14" s="136">
        <f>SUM(B15:B22)</f>
        <v>33108</v>
      </c>
      <c r="C14" s="136">
        <f t="shared" ref="C14:F14" si="1">SUM(C15:C22)</f>
        <v>33893</v>
      </c>
      <c r="D14" s="136">
        <f t="shared" si="1"/>
        <v>33610</v>
      </c>
      <c r="E14" s="136">
        <f t="shared" si="1"/>
        <v>283</v>
      </c>
      <c r="F14" s="136">
        <f t="shared" si="1"/>
        <v>57</v>
      </c>
    </row>
    <row r="15" spans="1:7" ht="28.8">
      <c r="A15" s="133" t="s">
        <v>75</v>
      </c>
      <c r="B15" s="6">
        <v>1199</v>
      </c>
      <c r="C15" s="6">
        <v>1217</v>
      </c>
      <c r="D15" s="6">
        <v>1209</v>
      </c>
      <c r="E15" s="6">
        <v>8</v>
      </c>
      <c r="F15" s="132">
        <v>2</v>
      </c>
    </row>
    <row r="16" spans="1:7" ht="28.8">
      <c r="A16" s="133" t="s">
        <v>76</v>
      </c>
      <c r="B16" s="6">
        <v>1169</v>
      </c>
      <c r="C16" s="6">
        <v>1182</v>
      </c>
      <c r="D16" s="6">
        <v>1177</v>
      </c>
      <c r="E16" s="6">
        <v>5</v>
      </c>
      <c r="F16" s="6"/>
    </row>
    <row r="17" spans="1:6" ht="28.8">
      <c r="A17" s="133" t="s">
        <v>77</v>
      </c>
      <c r="B17" s="6">
        <v>1095</v>
      </c>
      <c r="C17" s="6">
        <v>1103</v>
      </c>
      <c r="D17" s="6">
        <v>1099</v>
      </c>
      <c r="E17" s="6">
        <v>4</v>
      </c>
      <c r="F17" s="132">
        <v>1</v>
      </c>
    </row>
    <row r="18" spans="1:6" ht="28.8">
      <c r="A18" s="133" t="s">
        <v>78</v>
      </c>
      <c r="B18" s="6">
        <v>1779</v>
      </c>
      <c r="C18" s="6">
        <v>1792</v>
      </c>
      <c r="D18" s="6">
        <v>1785</v>
      </c>
      <c r="E18" s="6">
        <v>7</v>
      </c>
      <c r="F18" s="6">
        <v>2</v>
      </c>
    </row>
    <row r="19" spans="1:6" ht="28.8">
      <c r="A19" s="133" t="s">
        <v>79</v>
      </c>
      <c r="B19" s="6">
        <v>656</v>
      </c>
      <c r="C19" s="6">
        <v>661</v>
      </c>
      <c r="D19" s="6">
        <v>660</v>
      </c>
      <c r="E19" s="6">
        <v>1</v>
      </c>
      <c r="F19" s="132"/>
    </row>
    <row r="20" spans="1:6" ht="28.8">
      <c r="A20" s="133" t="s">
        <v>80</v>
      </c>
      <c r="B20" s="6">
        <v>6846</v>
      </c>
      <c r="C20" s="6">
        <v>7015</v>
      </c>
      <c r="D20" s="6">
        <v>6970</v>
      </c>
      <c r="E20" s="6">
        <v>45</v>
      </c>
      <c r="F20" s="6">
        <v>4</v>
      </c>
    </row>
    <row r="21" spans="1:6" ht="28.8">
      <c r="A21" s="133" t="s">
        <v>81</v>
      </c>
      <c r="B21" s="6">
        <v>1225</v>
      </c>
      <c r="C21" s="6">
        <v>1235</v>
      </c>
      <c r="D21" s="6">
        <v>1230</v>
      </c>
      <c r="E21" s="6">
        <v>5</v>
      </c>
      <c r="F21" s="132">
        <v>3</v>
      </c>
    </row>
    <row r="22" spans="1:6" ht="28.8">
      <c r="A22" s="133" t="s">
        <v>82</v>
      </c>
      <c r="B22" s="6">
        <v>19139</v>
      </c>
      <c r="C22" s="6">
        <v>19688</v>
      </c>
      <c r="D22" s="6">
        <v>19480</v>
      </c>
      <c r="E22" s="6">
        <v>208</v>
      </c>
      <c r="F22" s="6">
        <v>45</v>
      </c>
    </row>
    <row r="23" spans="1:6" ht="20.100000000000001" customHeight="1">
      <c r="A23" s="55" t="s">
        <v>0</v>
      </c>
      <c r="B23" s="137">
        <f>SUM(B24:B40)</f>
        <v>25169</v>
      </c>
      <c r="C23" s="137">
        <f t="shared" ref="C23:F23" si="2">SUM(C24:C40)</f>
        <v>25546</v>
      </c>
      <c r="D23" s="137">
        <f t="shared" si="2"/>
        <v>25441</v>
      </c>
      <c r="E23" s="137">
        <f t="shared" si="2"/>
        <v>105</v>
      </c>
      <c r="F23" s="137">
        <f t="shared" si="2"/>
        <v>20</v>
      </c>
    </row>
    <row r="24" spans="1:6" ht="28.8">
      <c r="A24" s="133" t="s">
        <v>74</v>
      </c>
      <c r="B24" s="6">
        <v>1895</v>
      </c>
      <c r="C24" s="6">
        <v>1911</v>
      </c>
      <c r="D24" s="6">
        <v>1905</v>
      </c>
      <c r="E24" s="6">
        <v>6</v>
      </c>
      <c r="F24" s="6">
        <v>3</v>
      </c>
    </row>
    <row r="25" spans="1:6" ht="28.8">
      <c r="A25" s="133" t="s">
        <v>83</v>
      </c>
      <c r="B25" s="6">
        <v>1054</v>
      </c>
      <c r="C25" s="6">
        <v>1066</v>
      </c>
      <c r="D25" s="6">
        <v>1060</v>
      </c>
      <c r="E25" s="6">
        <v>6</v>
      </c>
      <c r="F25" s="132">
        <v>2</v>
      </c>
    </row>
    <row r="26" spans="1:6" ht="28.8">
      <c r="A26" s="133" t="s">
        <v>84</v>
      </c>
      <c r="B26" s="6">
        <v>1265</v>
      </c>
      <c r="C26" s="6">
        <v>1274</v>
      </c>
      <c r="D26" s="6">
        <v>1267</v>
      </c>
      <c r="E26" s="6">
        <v>7</v>
      </c>
      <c r="F26" s="132"/>
    </row>
    <row r="27" spans="1:6" ht="28.8">
      <c r="A27" s="133" t="s">
        <v>85</v>
      </c>
      <c r="B27" s="6">
        <v>954</v>
      </c>
      <c r="C27" s="6">
        <v>965</v>
      </c>
      <c r="D27" s="6">
        <v>963</v>
      </c>
      <c r="E27" s="6">
        <v>2</v>
      </c>
      <c r="F27" s="132">
        <v>1</v>
      </c>
    </row>
    <row r="28" spans="1:6" ht="28.8">
      <c r="A28" s="133" t="s">
        <v>86</v>
      </c>
      <c r="B28" s="6">
        <v>2442</v>
      </c>
      <c r="C28" s="6">
        <v>2508</v>
      </c>
      <c r="D28" s="6">
        <v>2491</v>
      </c>
      <c r="E28" s="6">
        <v>17</v>
      </c>
      <c r="F28" s="132">
        <v>2</v>
      </c>
    </row>
    <row r="29" spans="1:6" ht="28.8">
      <c r="A29" s="133" t="s">
        <v>87</v>
      </c>
      <c r="B29" s="6">
        <v>1185</v>
      </c>
      <c r="C29" s="6">
        <v>1191</v>
      </c>
      <c r="D29" s="6">
        <v>1188</v>
      </c>
      <c r="E29" s="6">
        <v>3</v>
      </c>
      <c r="F29" s="132">
        <v>1</v>
      </c>
    </row>
    <row r="30" spans="1:6" ht="28.8">
      <c r="A30" s="133" t="s">
        <v>88</v>
      </c>
      <c r="B30" s="6">
        <v>633</v>
      </c>
      <c r="C30" s="6">
        <v>641</v>
      </c>
      <c r="D30" s="6">
        <v>641</v>
      </c>
      <c r="E30" s="6"/>
      <c r="F30" s="132"/>
    </row>
    <row r="31" spans="1:6" ht="28.8">
      <c r="A31" s="133" t="s">
        <v>89</v>
      </c>
      <c r="B31" s="6">
        <v>446</v>
      </c>
      <c r="C31" s="6">
        <v>457</v>
      </c>
      <c r="D31" s="6">
        <v>457</v>
      </c>
      <c r="E31" s="6"/>
      <c r="F31" s="132"/>
    </row>
    <row r="32" spans="1:6" ht="28.8">
      <c r="A32" s="133" t="s">
        <v>90</v>
      </c>
      <c r="B32" s="6">
        <v>1960</v>
      </c>
      <c r="C32" s="6">
        <v>1990</v>
      </c>
      <c r="D32" s="6">
        <v>1986</v>
      </c>
      <c r="E32" s="6">
        <v>4</v>
      </c>
      <c r="F32" s="6">
        <v>5</v>
      </c>
    </row>
    <row r="33" spans="1:6" ht="28.8">
      <c r="A33" s="133" t="s">
        <v>91</v>
      </c>
      <c r="B33" s="6">
        <v>1450</v>
      </c>
      <c r="C33" s="6">
        <v>1463</v>
      </c>
      <c r="D33" s="6">
        <v>1460</v>
      </c>
      <c r="E33" s="6">
        <v>3</v>
      </c>
      <c r="F33" s="6"/>
    </row>
    <row r="34" spans="1:6" ht="28.8">
      <c r="A34" s="133" t="s">
        <v>92</v>
      </c>
      <c r="B34" s="6">
        <v>3094</v>
      </c>
      <c r="C34" s="6">
        <v>3122</v>
      </c>
      <c r="D34" s="6">
        <v>3110</v>
      </c>
      <c r="E34" s="6">
        <v>12</v>
      </c>
      <c r="F34" s="6"/>
    </row>
    <row r="35" spans="1:6" ht="28.8">
      <c r="A35" s="133" t="s">
        <v>93</v>
      </c>
      <c r="B35" s="6">
        <v>1540</v>
      </c>
      <c r="C35" s="6">
        <v>1560</v>
      </c>
      <c r="D35" s="6">
        <v>1555</v>
      </c>
      <c r="E35" s="6">
        <v>5</v>
      </c>
      <c r="F35" s="6">
        <v>1</v>
      </c>
    </row>
    <row r="36" spans="1:6" ht="28.8">
      <c r="A36" s="133" t="s">
        <v>94</v>
      </c>
      <c r="B36" s="6">
        <v>3350</v>
      </c>
      <c r="C36" s="6">
        <v>3446</v>
      </c>
      <c r="D36" s="6">
        <v>3418</v>
      </c>
      <c r="E36" s="6">
        <v>28</v>
      </c>
      <c r="F36" s="6">
        <v>3</v>
      </c>
    </row>
    <row r="37" spans="1:6" ht="28.8">
      <c r="A37" s="133" t="s">
        <v>95</v>
      </c>
      <c r="B37" s="6">
        <v>558</v>
      </c>
      <c r="C37" s="6">
        <v>566</v>
      </c>
      <c r="D37" s="6">
        <v>566</v>
      </c>
      <c r="E37" s="132"/>
      <c r="F37" s="132">
        <v>1</v>
      </c>
    </row>
    <row r="38" spans="1:6" ht="28.8">
      <c r="A38" s="133" t="s">
        <v>96</v>
      </c>
      <c r="B38" s="6">
        <v>421</v>
      </c>
      <c r="C38" s="6">
        <v>423</v>
      </c>
      <c r="D38" s="6">
        <v>422</v>
      </c>
      <c r="E38" s="132">
        <v>1</v>
      </c>
      <c r="F38" s="132"/>
    </row>
    <row r="39" spans="1:6" ht="28.8">
      <c r="A39" s="133" t="s">
        <v>97</v>
      </c>
      <c r="B39" s="6">
        <v>1474</v>
      </c>
      <c r="C39" s="6">
        <v>1500</v>
      </c>
      <c r="D39" s="6">
        <v>1489</v>
      </c>
      <c r="E39" s="6">
        <v>11</v>
      </c>
      <c r="F39" s="132">
        <v>1</v>
      </c>
    </row>
    <row r="40" spans="1:6" ht="28.8">
      <c r="A40" s="134" t="s">
        <v>98</v>
      </c>
      <c r="B40" s="6">
        <v>1448</v>
      </c>
      <c r="C40" s="6">
        <v>1463</v>
      </c>
      <c r="D40" s="6">
        <v>1463</v>
      </c>
      <c r="E40" s="6"/>
      <c r="F40" s="132"/>
    </row>
    <row r="41" spans="1:6" ht="15" customHeight="1"/>
    <row r="42" spans="1:6" ht="15" customHeight="1"/>
  </sheetData>
  <mergeCells count="7">
    <mergeCell ref="A7:A12"/>
    <mergeCell ref="B7:B12"/>
    <mergeCell ref="C7:E8"/>
    <mergeCell ref="F7:F12"/>
    <mergeCell ref="C9:C12"/>
    <mergeCell ref="D9:D12"/>
    <mergeCell ref="E9:E1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19D66-C5B9-477D-A397-1ADC34D11BB7}">
  <dimension ref="A1:H44"/>
  <sheetViews>
    <sheetView workbookViewId="0">
      <selection activeCell="H6" sqref="H6"/>
    </sheetView>
  </sheetViews>
  <sheetFormatPr defaultRowHeight="14.4"/>
  <cols>
    <col min="1" max="1" width="49" customWidth="1"/>
    <col min="2" max="2" width="14.33203125" customWidth="1"/>
    <col min="3" max="3" width="9" customWidth="1"/>
    <col min="12" max="12" width="19.33203125" customWidth="1"/>
    <col min="13" max="13" width="32.33203125" customWidth="1"/>
  </cols>
  <sheetData>
    <row r="1" spans="1:8">
      <c r="A1" s="364" t="s">
        <v>203</v>
      </c>
      <c r="B1" s="8"/>
      <c r="C1" s="8"/>
      <c r="D1" s="8"/>
      <c r="E1" s="8"/>
      <c r="F1" s="8"/>
      <c r="G1" s="8"/>
    </row>
    <row r="2" spans="1:8">
      <c r="A2" s="54" t="s">
        <v>204</v>
      </c>
      <c r="B2" s="8"/>
      <c r="C2" s="8"/>
      <c r="D2" s="8"/>
      <c r="E2" s="8"/>
      <c r="F2" s="8"/>
      <c r="G2" s="8"/>
    </row>
    <row r="3" spans="1:8">
      <c r="A3" s="18"/>
      <c r="B3" s="8"/>
      <c r="C3" s="8"/>
      <c r="D3" s="8"/>
      <c r="E3" s="8"/>
      <c r="F3" s="8"/>
      <c r="G3" s="8"/>
    </row>
    <row r="4" spans="1:8">
      <c r="A4" s="17" t="s">
        <v>223</v>
      </c>
      <c r="B4" s="8"/>
      <c r="C4" s="8"/>
      <c r="D4" s="8"/>
      <c r="E4" s="8"/>
      <c r="F4" s="8"/>
      <c r="G4" s="8"/>
    </row>
    <row r="5" spans="1:8">
      <c r="A5" s="19" t="s">
        <v>227</v>
      </c>
      <c r="B5" s="8"/>
      <c r="C5" s="8"/>
      <c r="D5" s="8"/>
      <c r="E5" s="8"/>
      <c r="F5" s="8"/>
      <c r="G5" s="8"/>
    </row>
    <row r="6" spans="1:8">
      <c r="A6" s="19"/>
      <c r="B6" s="8"/>
      <c r="C6" s="8"/>
      <c r="D6" s="8"/>
      <c r="E6" s="8"/>
      <c r="F6" s="8"/>
      <c r="G6" s="8"/>
    </row>
    <row r="7" spans="1:8" ht="14.4" customHeight="1">
      <c r="A7" s="339" t="s">
        <v>246</v>
      </c>
      <c r="B7" s="339" t="s">
        <v>171</v>
      </c>
      <c r="C7" s="354" t="s">
        <v>170</v>
      </c>
      <c r="D7" s="355"/>
      <c r="E7" s="355"/>
      <c r="F7" s="355"/>
      <c r="G7" s="355"/>
    </row>
    <row r="8" spans="1:8">
      <c r="A8" s="352"/>
      <c r="B8" s="352"/>
      <c r="C8" s="356"/>
      <c r="D8" s="357"/>
      <c r="E8" s="357"/>
      <c r="F8" s="357"/>
      <c r="G8" s="357"/>
    </row>
    <row r="9" spans="1:8" ht="43.5" customHeight="1">
      <c r="A9" s="353"/>
      <c r="B9" s="353"/>
      <c r="C9" s="111" t="s">
        <v>172</v>
      </c>
      <c r="D9" s="127" t="s">
        <v>243</v>
      </c>
      <c r="E9" s="127" t="s">
        <v>244</v>
      </c>
      <c r="F9" s="127" t="s">
        <v>245</v>
      </c>
      <c r="G9" s="111" t="s">
        <v>173</v>
      </c>
      <c r="H9" s="10" t="s">
        <v>23</v>
      </c>
    </row>
    <row r="10" spans="1:8" ht="22.5" customHeight="1">
      <c r="A10" s="211" t="s">
        <v>186</v>
      </c>
      <c r="B10" s="216">
        <f t="shared" ref="B10:G10" si="0">SUM(B12:B20)</f>
        <v>10689</v>
      </c>
      <c r="C10" s="216">
        <f t="shared" si="0"/>
        <v>9928</v>
      </c>
      <c r="D10" s="216">
        <f t="shared" si="0"/>
        <v>351</v>
      </c>
      <c r="E10" s="216">
        <f t="shared" si="0"/>
        <v>219</v>
      </c>
      <c r="F10" s="216">
        <f t="shared" si="0"/>
        <v>187</v>
      </c>
      <c r="G10" s="216">
        <f t="shared" si="0"/>
        <v>4</v>
      </c>
    </row>
    <row r="11" spans="1:8">
      <c r="A11" s="210" t="s">
        <v>183</v>
      </c>
      <c r="B11" s="217">
        <v>100</v>
      </c>
      <c r="C11" s="217">
        <f>C10*100/$B$10</f>
        <v>92.880531387407615</v>
      </c>
      <c r="D11" s="217">
        <f>D10*100/$B$10</f>
        <v>3.2837496491720461</v>
      </c>
      <c r="E11" s="217">
        <f>E10*100/$B$10</f>
        <v>2.048835251192815</v>
      </c>
      <c r="F11" s="217">
        <f>F10*100/$B$10</f>
        <v>1.7494620638039107</v>
      </c>
      <c r="G11" s="217">
        <f>G10*100/$B$10</f>
        <v>3.7421648423613063E-2</v>
      </c>
    </row>
    <row r="12" spans="1:8" ht="28.8">
      <c r="A12" s="192" t="s">
        <v>174</v>
      </c>
      <c r="B12" s="208">
        <f t="shared" ref="B12:B20" si="1">SUM(C12:G12)</f>
        <v>24</v>
      </c>
      <c r="C12" s="208">
        <v>23</v>
      </c>
      <c r="D12" s="207">
        <v>1</v>
      </c>
      <c r="E12" s="207"/>
      <c r="F12" s="207"/>
      <c r="G12" s="207"/>
    </row>
    <row r="13" spans="1:8" ht="28.8">
      <c r="A13" s="192" t="s">
        <v>175</v>
      </c>
      <c r="B13" s="208">
        <f t="shared" si="1"/>
        <v>6</v>
      </c>
      <c r="C13" s="208">
        <v>6</v>
      </c>
      <c r="D13" s="207"/>
      <c r="E13" s="207"/>
      <c r="F13" s="207"/>
      <c r="G13" s="207"/>
    </row>
    <row r="14" spans="1:8" ht="28.8">
      <c r="A14" s="192" t="s">
        <v>176</v>
      </c>
      <c r="B14" s="208">
        <f t="shared" si="1"/>
        <v>1545</v>
      </c>
      <c r="C14" s="208">
        <v>1351</v>
      </c>
      <c r="D14" s="208">
        <v>112</v>
      </c>
      <c r="E14" s="208">
        <v>58</v>
      </c>
      <c r="F14" s="208">
        <v>21</v>
      </c>
      <c r="G14" s="207">
        <v>3</v>
      </c>
    </row>
    <row r="15" spans="1:8" ht="28.8">
      <c r="A15" s="192" t="s">
        <v>177</v>
      </c>
      <c r="B15" s="208">
        <f t="shared" si="1"/>
        <v>816</v>
      </c>
      <c r="C15" s="208">
        <v>599</v>
      </c>
      <c r="D15" s="208">
        <v>87</v>
      </c>
      <c r="E15" s="208">
        <v>64</v>
      </c>
      <c r="F15" s="208">
        <v>66</v>
      </c>
      <c r="G15" s="207"/>
    </row>
    <row r="16" spans="1:8" ht="28.8">
      <c r="A16" s="192" t="s">
        <v>178</v>
      </c>
      <c r="B16" s="208">
        <f t="shared" si="1"/>
        <v>7966</v>
      </c>
      <c r="C16" s="208">
        <v>7628</v>
      </c>
      <c r="D16" s="208">
        <v>146</v>
      </c>
      <c r="E16" s="208">
        <v>94</v>
      </c>
      <c r="F16" s="208">
        <v>97</v>
      </c>
      <c r="G16" s="207">
        <v>1</v>
      </c>
    </row>
    <row r="17" spans="1:7" ht="28.8">
      <c r="A17" s="192" t="s">
        <v>179</v>
      </c>
      <c r="B17" s="208">
        <f t="shared" si="1"/>
        <v>150</v>
      </c>
      <c r="C17" s="208">
        <v>142</v>
      </c>
      <c r="D17" s="208">
        <v>5</v>
      </c>
      <c r="E17" s="207">
        <v>3</v>
      </c>
      <c r="F17" s="207"/>
      <c r="G17" s="207"/>
    </row>
    <row r="18" spans="1:7" ht="28.8">
      <c r="A18" s="192" t="s">
        <v>180</v>
      </c>
      <c r="B18" s="208">
        <f t="shared" si="1"/>
        <v>179</v>
      </c>
      <c r="C18" s="208">
        <v>176</v>
      </c>
      <c r="D18" s="207"/>
      <c r="E18" s="207"/>
      <c r="F18" s="207">
        <v>3</v>
      </c>
      <c r="G18" s="207"/>
    </row>
    <row r="19" spans="1:7" ht="28.8">
      <c r="A19" s="192" t="s">
        <v>181</v>
      </c>
      <c r="B19" s="208">
        <f t="shared" si="1"/>
        <v>2</v>
      </c>
      <c r="C19" s="208">
        <v>2</v>
      </c>
      <c r="D19" s="207"/>
      <c r="E19" s="207"/>
      <c r="F19" s="207"/>
      <c r="G19" s="207"/>
    </row>
    <row r="20" spans="1:7" ht="28.8">
      <c r="A20" s="192" t="s">
        <v>182</v>
      </c>
      <c r="B20" s="208">
        <f t="shared" si="1"/>
        <v>1</v>
      </c>
      <c r="C20" s="207">
        <v>1</v>
      </c>
      <c r="D20" s="207"/>
      <c r="E20" s="207"/>
      <c r="F20" s="207"/>
      <c r="G20" s="207"/>
    </row>
    <row r="21" spans="1:7">
      <c r="A21" s="211" t="s">
        <v>187</v>
      </c>
      <c r="B21" s="212">
        <f t="shared" ref="B21:G21" si="2">SUM(B23:B31)</f>
        <v>5923</v>
      </c>
      <c r="C21" s="212">
        <f t="shared" si="2"/>
        <v>5389</v>
      </c>
      <c r="D21" s="212">
        <f t="shared" si="2"/>
        <v>258</v>
      </c>
      <c r="E21" s="212">
        <f t="shared" si="2"/>
        <v>137</v>
      </c>
      <c r="F21" s="212">
        <f t="shared" si="2"/>
        <v>135</v>
      </c>
      <c r="G21" s="212">
        <f t="shared" si="2"/>
        <v>4</v>
      </c>
    </row>
    <row r="22" spans="1:7">
      <c r="A22" s="210" t="s">
        <v>185</v>
      </c>
      <c r="B22" s="217">
        <v>100</v>
      </c>
      <c r="C22" s="217">
        <f>C21*100/$B$21</f>
        <v>90.98429849738308</v>
      </c>
      <c r="D22" s="217">
        <f>D21*100/$B$21</f>
        <v>4.3559007259834539</v>
      </c>
      <c r="E22" s="217">
        <f>E21*100/$B$21</f>
        <v>2.3130170521695086</v>
      </c>
      <c r="F22" s="217">
        <f>F21*100/$B$21</f>
        <v>2.2792503798750632</v>
      </c>
      <c r="G22" s="217">
        <f>G21*100/$B$21</f>
        <v>6.7533344588890765E-2</v>
      </c>
    </row>
    <row r="23" spans="1:7" ht="28.8">
      <c r="A23" s="192" t="s">
        <v>174</v>
      </c>
      <c r="B23" s="208">
        <f t="shared" ref="B23:B31" si="3">SUM(C23:G23)</f>
        <v>24</v>
      </c>
      <c r="C23" s="207">
        <v>23</v>
      </c>
      <c r="D23" s="207">
        <v>1</v>
      </c>
      <c r="E23" s="207"/>
      <c r="F23" s="207"/>
      <c r="G23" s="207"/>
    </row>
    <row r="24" spans="1:7" ht="28.8">
      <c r="A24" s="192" t="s">
        <v>175</v>
      </c>
      <c r="B24" s="208">
        <f t="shared" si="3"/>
        <v>2</v>
      </c>
      <c r="C24" s="208">
        <v>2</v>
      </c>
      <c r="D24" s="207"/>
      <c r="E24" s="207"/>
      <c r="F24" s="207"/>
      <c r="G24" s="207"/>
    </row>
    <row r="25" spans="1:7" ht="28.8">
      <c r="A25" s="192" t="s">
        <v>176</v>
      </c>
      <c r="B25" s="208">
        <f t="shared" si="3"/>
        <v>723</v>
      </c>
      <c r="C25" s="208">
        <v>619</v>
      </c>
      <c r="D25" s="208">
        <v>68</v>
      </c>
      <c r="E25" s="208">
        <v>26</v>
      </c>
      <c r="F25" s="208">
        <v>7</v>
      </c>
      <c r="G25" s="207">
        <v>3</v>
      </c>
    </row>
    <row r="26" spans="1:7" ht="28.8">
      <c r="A26" s="192" t="s">
        <v>177</v>
      </c>
      <c r="B26" s="208">
        <f t="shared" si="3"/>
        <v>426</v>
      </c>
      <c r="C26" s="208">
        <v>286</v>
      </c>
      <c r="D26" s="208">
        <v>73</v>
      </c>
      <c r="E26" s="208">
        <v>34</v>
      </c>
      <c r="F26" s="208">
        <v>33</v>
      </c>
      <c r="G26" s="207"/>
    </row>
    <row r="27" spans="1:7" ht="28.8">
      <c r="A27" s="192" t="s">
        <v>178</v>
      </c>
      <c r="B27" s="208">
        <f t="shared" si="3"/>
        <v>4564</v>
      </c>
      <c r="C27" s="208">
        <v>4278</v>
      </c>
      <c r="D27" s="208">
        <v>116</v>
      </c>
      <c r="E27" s="208">
        <v>77</v>
      </c>
      <c r="F27" s="208">
        <v>92</v>
      </c>
      <c r="G27" s="207">
        <v>1</v>
      </c>
    </row>
    <row r="28" spans="1:7" ht="28.8">
      <c r="A28" s="192" t="s">
        <v>179</v>
      </c>
      <c r="B28" s="208">
        <f t="shared" si="3"/>
        <v>3</v>
      </c>
      <c r="C28" s="208">
        <v>3</v>
      </c>
      <c r="D28" s="208"/>
      <c r="E28" s="208"/>
      <c r="F28" s="208"/>
      <c r="G28" s="207"/>
    </row>
    <row r="29" spans="1:7" ht="28.8">
      <c r="A29" s="192" t="s">
        <v>180</v>
      </c>
      <c r="B29" s="208">
        <f t="shared" si="3"/>
        <v>178</v>
      </c>
      <c r="C29" s="207">
        <v>175</v>
      </c>
      <c r="D29" s="207"/>
      <c r="E29" s="207"/>
      <c r="F29" s="207">
        <v>3</v>
      </c>
      <c r="G29" s="207"/>
    </row>
    <row r="30" spans="1:7" ht="28.8">
      <c r="A30" s="192" t="s">
        <v>181</v>
      </c>
      <c r="B30" s="208">
        <f t="shared" si="3"/>
        <v>2</v>
      </c>
      <c r="C30" s="207">
        <v>2</v>
      </c>
      <c r="D30" s="207"/>
      <c r="E30" s="207"/>
      <c r="F30" s="207"/>
      <c r="G30" s="207"/>
    </row>
    <row r="31" spans="1:7" ht="28.8">
      <c r="A31" s="192" t="s">
        <v>182</v>
      </c>
      <c r="B31" s="208">
        <f t="shared" si="3"/>
        <v>1</v>
      </c>
      <c r="C31" s="207">
        <v>1</v>
      </c>
      <c r="D31" s="207"/>
      <c r="E31" s="207"/>
      <c r="F31" s="207"/>
      <c r="G31" s="207"/>
    </row>
    <row r="32" spans="1:7">
      <c r="A32" s="211" t="s">
        <v>188</v>
      </c>
      <c r="B32" s="212">
        <f>SUM(B34:B39)</f>
        <v>4766</v>
      </c>
      <c r="C32" s="212">
        <f>SUM(C34:C39)</f>
        <v>4539</v>
      </c>
      <c r="D32" s="212">
        <f>SUM(D34:D39)</f>
        <v>93</v>
      </c>
      <c r="E32" s="212">
        <f>SUM(E34:E39)</f>
        <v>82</v>
      </c>
      <c r="F32" s="212">
        <f>SUM(F34:F39)</f>
        <v>52</v>
      </c>
      <c r="G32" s="215"/>
    </row>
    <row r="33" spans="1:7">
      <c r="A33" s="213" t="s">
        <v>184</v>
      </c>
      <c r="B33" s="217">
        <v>100</v>
      </c>
      <c r="C33" s="217">
        <f>C32*100/$B$32</f>
        <v>95.237096097356272</v>
      </c>
      <c r="D33" s="217">
        <f>D32*100/$B$32</f>
        <v>1.9513218631976501</v>
      </c>
      <c r="E33" s="217">
        <f>E32*100/$B$32</f>
        <v>1.7205203524968526</v>
      </c>
      <c r="F33" s="217">
        <f>F32*100/$B$32</f>
        <v>1.0910616869492236</v>
      </c>
      <c r="G33" s="214"/>
    </row>
    <row r="34" spans="1:7" ht="28.8">
      <c r="A34" s="192" t="s">
        <v>175</v>
      </c>
      <c r="B34" s="208">
        <f t="shared" ref="B34:B39" si="4">SUM(C34:G34)</f>
        <v>4</v>
      </c>
      <c r="C34" s="208">
        <v>4</v>
      </c>
      <c r="D34" s="207"/>
      <c r="E34" s="207"/>
      <c r="F34" s="207"/>
      <c r="G34" s="207"/>
    </row>
    <row r="35" spans="1:7" ht="28.8">
      <c r="A35" s="192" t="s">
        <v>176</v>
      </c>
      <c r="B35" s="208">
        <f t="shared" si="4"/>
        <v>822</v>
      </c>
      <c r="C35" s="208">
        <v>732</v>
      </c>
      <c r="D35" s="208">
        <v>44</v>
      </c>
      <c r="E35" s="208">
        <v>32</v>
      </c>
      <c r="F35" s="208">
        <v>14</v>
      </c>
      <c r="G35" s="207"/>
    </row>
    <row r="36" spans="1:7" ht="28.8">
      <c r="A36" s="192" t="s">
        <v>177</v>
      </c>
      <c r="B36" s="208">
        <f t="shared" si="4"/>
        <v>390</v>
      </c>
      <c r="C36" s="208">
        <v>313</v>
      </c>
      <c r="D36" s="208">
        <v>14</v>
      </c>
      <c r="E36" s="208">
        <v>30</v>
      </c>
      <c r="F36" s="208">
        <v>33</v>
      </c>
      <c r="G36" s="207"/>
    </row>
    <row r="37" spans="1:7" ht="28.8">
      <c r="A37" s="192" t="s">
        <v>178</v>
      </c>
      <c r="B37" s="208">
        <f t="shared" si="4"/>
        <v>3402</v>
      </c>
      <c r="C37" s="208">
        <v>3350</v>
      </c>
      <c r="D37" s="208">
        <v>30</v>
      </c>
      <c r="E37" s="208">
        <v>17</v>
      </c>
      <c r="F37" s="208">
        <v>5</v>
      </c>
      <c r="G37" s="207"/>
    </row>
    <row r="38" spans="1:7" ht="28.8">
      <c r="A38" s="192" t="s">
        <v>179</v>
      </c>
      <c r="B38" s="208">
        <f t="shared" si="4"/>
        <v>147</v>
      </c>
      <c r="C38" s="208">
        <v>139</v>
      </c>
      <c r="D38" s="208">
        <v>5</v>
      </c>
      <c r="E38" s="207">
        <v>3</v>
      </c>
      <c r="F38" s="207"/>
      <c r="G38" s="207"/>
    </row>
    <row r="39" spans="1:7" ht="28.8">
      <c r="A39" s="192" t="s">
        <v>180</v>
      </c>
      <c r="B39" s="208">
        <f t="shared" si="4"/>
        <v>1</v>
      </c>
      <c r="C39" s="207">
        <v>1</v>
      </c>
      <c r="D39" s="207"/>
      <c r="E39" s="207"/>
      <c r="F39" s="207"/>
      <c r="G39" s="207"/>
    </row>
    <row r="41" spans="1:7">
      <c r="C41" s="10"/>
    </row>
    <row r="44" spans="1:7">
      <c r="C44" s="10"/>
    </row>
  </sheetData>
  <mergeCells count="3">
    <mergeCell ref="A7:A9"/>
    <mergeCell ref="B7:B9"/>
    <mergeCell ref="C7:G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C85C7-24EC-4609-9F7E-C929E6E0CCF1}">
  <dimension ref="A1:J117"/>
  <sheetViews>
    <sheetView topLeftCell="A13" workbookViewId="0">
      <selection activeCell="A18" sqref="A18:A38"/>
    </sheetView>
  </sheetViews>
  <sheetFormatPr defaultRowHeight="14.4"/>
  <cols>
    <col min="1" max="1" width="35" customWidth="1"/>
    <col min="2" max="2" width="21.33203125" customWidth="1"/>
    <col min="5" max="5" width="10" customWidth="1"/>
    <col min="6" max="6" width="11.44140625" customWidth="1"/>
    <col min="7" max="8" width="14" customWidth="1"/>
    <col min="9" max="9" width="12.109375" customWidth="1"/>
  </cols>
  <sheetData>
    <row r="1" spans="1:10" ht="15" customHeight="1">
      <c r="A1" s="364" t="s">
        <v>203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15" customHeight="1">
      <c r="A2" s="54" t="s">
        <v>204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5" customHeight="1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15" customHeight="1">
      <c r="A4" s="36" t="s">
        <v>224</v>
      </c>
      <c r="B4" s="7"/>
      <c r="C4" s="7"/>
      <c r="D4" s="7"/>
      <c r="E4" s="7"/>
      <c r="F4" s="7"/>
      <c r="G4" s="7"/>
      <c r="H4" s="4"/>
      <c r="I4" s="4"/>
      <c r="J4" s="25"/>
    </row>
    <row r="5" spans="1:10" ht="15" customHeight="1">
      <c r="A5" s="29" t="s">
        <v>228</v>
      </c>
      <c r="B5" s="7"/>
      <c r="C5" s="7"/>
      <c r="D5" s="7"/>
      <c r="E5" s="7"/>
      <c r="F5" s="27"/>
      <c r="G5" s="27"/>
      <c r="H5" s="27"/>
      <c r="I5" s="27"/>
      <c r="J5" s="26"/>
    </row>
    <row r="6" spans="1:10" ht="15" customHeight="1">
      <c r="A6" s="3"/>
      <c r="B6" s="3"/>
      <c r="C6" s="3"/>
      <c r="D6" s="3"/>
      <c r="E6" s="3"/>
      <c r="F6" s="3"/>
      <c r="G6" s="3"/>
      <c r="H6" s="3"/>
      <c r="I6" s="3"/>
      <c r="J6" s="1"/>
    </row>
    <row r="7" spans="1:10" ht="30" customHeight="1">
      <c r="A7" s="363" t="s">
        <v>195</v>
      </c>
      <c r="B7" s="363"/>
      <c r="C7" s="363" t="s">
        <v>191</v>
      </c>
      <c r="D7" s="363"/>
      <c r="E7" s="307" t="s">
        <v>193</v>
      </c>
      <c r="F7" s="308"/>
      <c r="G7" s="308"/>
      <c r="H7" s="308"/>
      <c r="I7" s="309"/>
    </row>
    <row r="8" spans="1:10" ht="18" customHeight="1">
      <c r="A8" s="363"/>
      <c r="B8" s="363"/>
      <c r="C8" s="363" t="s">
        <v>196</v>
      </c>
      <c r="D8" s="363" t="s">
        <v>24</v>
      </c>
      <c r="E8" s="363" t="s">
        <v>194</v>
      </c>
      <c r="F8" s="361" t="s">
        <v>243</v>
      </c>
      <c r="G8" s="361" t="s">
        <v>244</v>
      </c>
      <c r="H8" s="361" t="s">
        <v>245</v>
      </c>
      <c r="I8" s="362" t="s">
        <v>169</v>
      </c>
    </row>
    <row r="9" spans="1:10" ht="24" customHeight="1">
      <c r="A9" s="363"/>
      <c r="B9" s="363"/>
      <c r="C9" s="363"/>
      <c r="D9" s="363"/>
      <c r="E9" s="363"/>
      <c r="F9" s="361"/>
      <c r="G9" s="361"/>
      <c r="H9" s="361"/>
      <c r="I9" s="362"/>
    </row>
    <row r="10" spans="1:10" ht="15" customHeight="1">
      <c r="A10" s="358" t="s">
        <v>197</v>
      </c>
      <c r="B10" s="56" t="s">
        <v>25</v>
      </c>
      <c r="C10" s="220">
        <f>SUM(C11:C13)</f>
        <v>10689</v>
      </c>
      <c r="D10" s="223">
        <v>100</v>
      </c>
      <c r="E10" s="220">
        <f t="shared" ref="E10:G10" si="0">SUM(E11:E13)</f>
        <v>9928</v>
      </c>
      <c r="F10" s="220">
        <f t="shared" si="0"/>
        <v>351</v>
      </c>
      <c r="G10" s="220">
        <f t="shared" si="0"/>
        <v>219</v>
      </c>
      <c r="H10" s="220">
        <f>SUM(H11:H13)</f>
        <v>187</v>
      </c>
      <c r="I10" s="220">
        <f t="shared" ref="I10" si="1">SUM(I11:I13)</f>
        <v>4</v>
      </c>
    </row>
    <row r="11" spans="1:10">
      <c r="A11" s="359"/>
      <c r="B11" s="56" t="s">
        <v>29</v>
      </c>
      <c r="C11" s="222">
        <f>C15+C19+C23+C27+C31+C35+C39+C43</f>
        <v>6207</v>
      </c>
      <c r="D11" s="221">
        <f>C11*100/$C$10</f>
        <v>58.069042941341564</v>
      </c>
      <c r="E11" s="222">
        <f t="shared" ref="E11:I11" si="2">E15+E19+E23+E27+E31+E35+E39+E43</f>
        <v>5701</v>
      </c>
      <c r="F11" s="222">
        <f t="shared" si="2"/>
        <v>237</v>
      </c>
      <c r="G11" s="222">
        <f t="shared" si="2"/>
        <v>148</v>
      </c>
      <c r="H11" s="222">
        <f t="shared" si="2"/>
        <v>120</v>
      </c>
      <c r="I11" s="222">
        <f t="shared" si="2"/>
        <v>1</v>
      </c>
    </row>
    <row r="12" spans="1:10" ht="15" customHeight="1">
      <c r="A12" s="359"/>
      <c r="B12" s="56" t="s">
        <v>30</v>
      </c>
      <c r="C12" s="222">
        <f>C16+C20+C24+C28+C32+C36+C40+C44</f>
        <v>2001</v>
      </c>
      <c r="D12" s="221">
        <f>C12*100/$C$10</f>
        <v>18.720179623912433</v>
      </c>
      <c r="E12" s="222">
        <f t="shared" ref="E12:H12" si="3">E16+E20+E24+E28+E32+E36+E40+E44</f>
        <v>1908</v>
      </c>
      <c r="F12" s="222">
        <f t="shared" si="3"/>
        <v>42</v>
      </c>
      <c r="G12" s="222">
        <f t="shared" si="3"/>
        <v>26</v>
      </c>
      <c r="H12" s="222">
        <f t="shared" si="3"/>
        <v>25</v>
      </c>
      <c r="I12" s="222"/>
    </row>
    <row r="13" spans="1:10" ht="15" customHeight="1">
      <c r="A13" s="360"/>
      <c r="B13" s="56" t="s">
        <v>28</v>
      </c>
      <c r="C13" s="222">
        <f>C17+C21+C25+C29+C33+C37+C41+C45</f>
        <v>2481</v>
      </c>
      <c r="D13" s="221">
        <f>C13*100/$C$10</f>
        <v>23.210777434745999</v>
      </c>
      <c r="E13" s="222">
        <f t="shared" ref="E13:G13" si="4">E17+E21+E25+E29+E33+E37+E41+E45</f>
        <v>2319</v>
      </c>
      <c r="F13" s="222">
        <f t="shared" si="4"/>
        <v>72</v>
      </c>
      <c r="G13" s="222">
        <f t="shared" si="4"/>
        <v>45</v>
      </c>
      <c r="H13" s="222">
        <f>H17+H21+H25+H29+H33+H37+H41+H45</f>
        <v>42</v>
      </c>
      <c r="I13" s="222">
        <f t="shared" ref="I13" si="5">I17+I21+I25+I29+I33+I37+I41+I45</f>
        <v>3</v>
      </c>
    </row>
    <row r="14" spans="1:10">
      <c r="A14" s="128" t="s">
        <v>26</v>
      </c>
      <c r="B14" s="102" t="s">
        <v>25</v>
      </c>
      <c r="C14" s="100">
        <f t="shared" ref="C14:C43" si="6">SUM(E14:I14)</f>
        <v>7</v>
      </c>
      <c r="D14" s="218">
        <v>100</v>
      </c>
      <c r="E14" s="31">
        <f t="shared" ref="E14" si="7">SUM(E15:E17)</f>
        <v>7</v>
      </c>
      <c r="F14" s="31"/>
      <c r="G14" s="31"/>
      <c r="H14" s="31"/>
      <c r="I14" s="31"/>
    </row>
    <row r="15" spans="1:10">
      <c r="A15" s="129"/>
      <c r="B15" s="101" t="s">
        <v>29</v>
      </c>
      <c r="C15" s="99">
        <f t="shared" si="6"/>
        <v>1</v>
      </c>
      <c r="D15" s="219">
        <f>C15*100/$C$14</f>
        <v>14.285714285714286</v>
      </c>
      <c r="E15" s="22">
        <v>1</v>
      </c>
      <c r="F15" s="22"/>
      <c r="G15" s="22"/>
      <c r="H15" s="22"/>
      <c r="I15" s="22"/>
    </row>
    <row r="16" spans="1:10">
      <c r="A16" s="125"/>
      <c r="B16" s="101" t="s">
        <v>30</v>
      </c>
      <c r="C16" s="99">
        <f t="shared" si="6"/>
        <v>3</v>
      </c>
      <c r="D16" s="219">
        <f>C16*100/$C$14</f>
        <v>42.857142857142854</v>
      </c>
      <c r="E16" s="22">
        <v>3</v>
      </c>
      <c r="F16" s="22"/>
      <c r="G16" s="22"/>
      <c r="H16" s="22"/>
      <c r="I16" s="22"/>
    </row>
    <row r="17" spans="1:9">
      <c r="A17" s="125"/>
      <c r="B17" s="101" t="s">
        <v>28</v>
      </c>
      <c r="C17" s="99">
        <f t="shared" si="6"/>
        <v>3</v>
      </c>
      <c r="D17" s="219">
        <f>C17*100/$C$14</f>
        <v>42.857142857142854</v>
      </c>
      <c r="E17" s="22">
        <v>3</v>
      </c>
      <c r="F17" s="22"/>
      <c r="G17" s="22"/>
      <c r="H17" s="22"/>
      <c r="I17" s="22"/>
    </row>
    <row r="18" spans="1:9">
      <c r="A18" s="126" t="s">
        <v>247</v>
      </c>
      <c r="B18" s="102" t="s">
        <v>25</v>
      </c>
      <c r="C18" s="100">
        <f t="shared" si="6"/>
        <v>374</v>
      </c>
      <c r="D18" s="218">
        <v>100</v>
      </c>
      <c r="E18" s="2">
        <f t="shared" ref="E18:H18" si="8">SUM(E19:E21)</f>
        <v>353</v>
      </c>
      <c r="F18" s="2">
        <f t="shared" si="8"/>
        <v>5</v>
      </c>
      <c r="G18" s="2">
        <f t="shared" si="8"/>
        <v>9</v>
      </c>
      <c r="H18" s="2">
        <f t="shared" si="8"/>
        <v>7</v>
      </c>
      <c r="I18" s="2"/>
    </row>
    <row r="19" spans="1:9">
      <c r="A19" s="129"/>
      <c r="B19" s="101" t="s">
        <v>29</v>
      </c>
      <c r="C19" s="99">
        <f t="shared" si="6"/>
        <v>93</v>
      </c>
      <c r="D19" s="219">
        <f>C19*100/$C$18</f>
        <v>24.866310160427808</v>
      </c>
      <c r="E19" s="22">
        <v>82</v>
      </c>
      <c r="F19" s="22">
        <v>2</v>
      </c>
      <c r="G19" s="22">
        <v>4</v>
      </c>
      <c r="H19" s="22">
        <v>5</v>
      </c>
      <c r="I19" s="22"/>
    </row>
    <row r="20" spans="1:9">
      <c r="A20" s="125"/>
      <c r="B20" s="101" t="s">
        <v>30</v>
      </c>
      <c r="C20" s="99">
        <f t="shared" si="6"/>
        <v>189</v>
      </c>
      <c r="D20" s="219">
        <f t="shared" ref="D20:D21" si="9">C20*100/374</f>
        <v>50.534759358288767</v>
      </c>
      <c r="E20" s="22">
        <v>181</v>
      </c>
      <c r="F20" s="22">
        <v>2</v>
      </c>
      <c r="G20" s="22">
        <v>4</v>
      </c>
      <c r="H20" s="22">
        <v>2</v>
      </c>
      <c r="I20" s="22"/>
    </row>
    <row r="21" spans="1:9">
      <c r="A21" s="125"/>
      <c r="B21" s="101" t="s">
        <v>28</v>
      </c>
      <c r="C21" s="99">
        <f t="shared" si="6"/>
        <v>92</v>
      </c>
      <c r="D21" s="219">
        <f t="shared" si="9"/>
        <v>24.598930481283421</v>
      </c>
      <c r="E21" s="22">
        <v>90</v>
      </c>
      <c r="F21" s="22">
        <v>1</v>
      </c>
      <c r="G21" s="22">
        <v>1</v>
      </c>
      <c r="H21" s="22"/>
      <c r="I21" s="22"/>
    </row>
    <row r="22" spans="1:9">
      <c r="A22" s="126" t="s">
        <v>248</v>
      </c>
      <c r="B22" s="102" t="s">
        <v>25</v>
      </c>
      <c r="C22" s="100">
        <f t="shared" si="6"/>
        <v>1323</v>
      </c>
      <c r="D22" s="218">
        <v>100</v>
      </c>
      <c r="E22" s="2">
        <f t="shared" ref="E22:I22" si="10">SUM(E23:E25)</f>
        <v>1241</v>
      </c>
      <c r="F22" s="2">
        <f t="shared" si="10"/>
        <v>43</v>
      </c>
      <c r="G22" s="2">
        <f t="shared" si="10"/>
        <v>12</v>
      </c>
      <c r="H22" s="2">
        <f t="shared" si="10"/>
        <v>26</v>
      </c>
      <c r="I22" s="2">
        <f t="shared" si="10"/>
        <v>1</v>
      </c>
    </row>
    <row r="23" spans="1:9">
      <c r="A23" s="129"/>
      <c r="B23" s="101" t="s">
        <v>29</v>
      </c>
      <c r="C23" s="99">
        <f t="shared" si="6"/>
        <v>482</v>
      </c>
      <c r="D23" s="219">
        <f>C23*100/$C$22</f>
        <v>36.432350718065003</v>
      </c>
      <c r="E23" s="22">
        <v>432</v>
      </c>
      <c r="F23" s="22">
        <v>30</v>
      </c>
      <c r="G23" s="22">
        <v>7</v>
      </c>
      <c r="H23" s="22">
        <v>13</v>
      </c>
      <c r="I23" s="22"/>
    </row>
    <row r="24" spans="1:9">
      <c r="A24" s="125"/>
      <c r="B24" s="101" t="s">
        <v>30</v>
      </c>
      <c r="C24" s="99">
        <f t="shared" si="6"/>
        <v>511</v>
      </c>
      <c r="D24" s="219">
        <f>C24*100/$C$22</f>
        <v>38.624338624338627</v>
      </c>
      <c r="E24" s="22">
        <v>492</v>
      </c>
      <c r="F24" s="22">
        <v>7</v>
      </c>
      <c r="G24" s="22">
        <v>4</v>
      </c>
      <c r="H24" s="22">
        <v>8</v>
      </c>
      <c r="I24" s="22"/>
    </row>
    <row r="25" spans="1:9">
      <c r="A25" s="125"/>
      <c r="B25" s="101" t="s">
        <v>28</v>
      </c>
      <c r="C25" s="99">
        <f t="shared" si="6"/>
        <v>330</v>
      </c>
      <c r="D25" s="219">
        <f>C25*100/$C$22</f>
        <v>24.943310657596371</v>
      </c>
      <c r="E25" s="22">
        <v>317</v>
      </c>
      <c r="F25" s="22">
        <v>6</v>
      </c>
      <c r="G25" s="22">
        <v>1</v>
      </c>
      <c r="H25" s="22">
        <v>5</v>
      </c>
      <c r="I25" s="22">
        <v>1</v>
      </c>
    </row>
    <row r="26" spans="1:9">
      <c r="A26" s="126" t="s">
        <v>249</v>
      </c>
      <c r="B26" s="102" t="s">
        <v>25</v>
      </c>
      <c r="C26" s="100">
        <f t="shared" si="6"/>
        <v>4822</v>
      </c>
      <c r="D26" s="218">
        <v>100</v>
      </c>
      <c r="E26" s="2">
        <f t="shared" ref="E26:I26" si="11">SUM(E27:E29)</f>
        <v>4471</v>
      </c>
      <c r="F26" s="2">
        <f t="shared" si="11"/>
        <v>143</v>
      </c>
      <c r="G26" s="2">
        <f t="shared" si="11"/>
        <v>109</v>
      </c>
      <c r="H26" s="2">
        <f t="shared" si="11"/>
        <v>96</v>
      </c>
      <c r="I26" s="2">
        <f t="shared" si="11"/>
        <v>3</v>
      </c>
    </row>
    <row r="27" spans="1:9">
      <c r="A27" s="129"/>
      <c r="B27" s="101" t="s">
        <v>29</v>
      </c>
      <c r="C27" s="99">
        <f t="shared" si="6"/>
        <v>2850</v>
      </c>
      <c r="D27" s="219">
        <f>C27*100/$C$26</f>
        <v>59.104106180008294</v>
      </c>
      <c r="E27" s="22">
        <v>2624</v>
      </c>
      <c r="F27" s="22">
        <v>91</v>
      </c>
      <c r="G27" s="22">
        <v>69</v>
      </c>
      <c r="H27" s="22">
        <v>65</v>
      </c>
      <c r="I27" s="22">
        <v>1</v>
      </c>
    </row>
    <row r="28" spans="1:9">
      <c r="A28" s="125"/>
      <c r="B28" s="101" t="s">
        <v>30</v>
      </c>
      <c r="C28" s="99">
        <f t="shared" si="6"/>
        <v>878</v>
      </c>
      <c r="D28" s="219">
        <f>C28*100/$C$26</f>
        <v>18.208212360016592</v>
      </c>
      <c r="E28" s="22">
        <v>832</v>
      </c>
      <c r="F28" s="22">
        <v>20</v>
      </c>
      <c r="G28" s="22">
        <v>16</v>
      </c>
      <c r="H28" s="22">
        <v>10</v>
      </c>
      <c r="I28" s="22"/>
    </row>
    <row r="29" spans="1:9">
      <c r="A29" s="125"/>
      <c r="B29" s="101" t="s">
        <v>28</v>
      </c>
      <c r="C29" s="99">
        <f t="shared" si="6"/>
        <v>1094</v>
      </c>
      <c r="D29" s="219">
        <f>C29*100/$C$26</f>
        <v>22.687681459975114</v>
      </c>
      <c r="E29" s="22">
        <v>1015</v>
      </c>
      <c r="F29" s="22">
        <v>32</v>
      </c>
      <c r="G29" s="22">
        <v>24</v>
      </c>
      <c r="H29" s="22">
        <v>21</v>
      </c>
      <c r="I29" s="22">
        <v>2</v>
      </c>
    </row>
    <row r="30" spans="1:9">
      <c r="A30" s="126" t="s">
        <v>250</v>
      </c>
      <c r="B30" s="102" t="s">
        <v>25</v>
      </c>
      <c r="C30" s="100">
        <f t="shared" si="6"/>
        <v>3995</v>
      </c>
      <c r="D30" s="218">
        <v>100</v>
      </c>
      <c r="E30" s="2">
        <f t="shared" ref="E30:H30" si="12">SUM(E31:E33)</f>
        <v>3697</v>
      </c>
      <c r="F30" s="2">
        <f t="shared" si="12"/>
        <v>153</v>
      </c>
      <c r="G30" s="2">
        <f t="shared" si="12"/>
        <v>88</v>
      </c>
      <c r="H30" s="2">
        <f t="shared" si="12"/>
        <v>57</v>
      </c>
      <c r="I30" s="2"/>
    </row>
    <row r="31" spans="1:9">
      <c r="A31" s="129"/>
      <c r="B31" s="101" t="s">
        <v>29</v>
      </c>
      <c r="C31" s="99">
        <f t="shared" si="6"/>
        <v>2683</v>
      </c>
      <c r="D31" s="219">
        <f>C31*100/$C$30</f>
        <v>67.158948685857325</v>
      </c>
      <c r="E31" s="22">
        <v>2468</v>
      </c>
      <c r="F31" s="22">
        <v>111</v>
      </c>
      <c r="G31" s="22">
        <v>68</v>
      </c>
      <c r="H31" s="22">
        <v>36</v>
      </c>
      <c r="I31" s="22"/>
    </row>
    <row r="32" spans="1:9">
      <c r="A32" s="125"/>
      <c r="B32" s="101" t="s">
        <v>30</v>
      </c>
      <c r="C32" s="99">
        <f t="shared" si="6"/>
        <v>404</v>
      </c>
      <c r="D32" s="219">
        <f>C32*100/$C$30</f>
        <v>10.112640801001252</v>
      </c>
      <c r="E32" s="22">
        <v>386</v>
      </c>
      <c r="F32" s="22">
        <v>11</v>
      </c>
      <c r="G32" s="22">
        <v>2</v>
      </c>
      <c r="H32" s="22">
        <v>5</v>
      </c>
      <c r="I32" s="22"/>
    </row>
    <row r="33" spans="1:9">
      <c r="A33" s="125"/>
      <c r="B33" s="101" t="s">
        <v>28</v>
      </c>
      <c r="C33" s="99">
        <f t="shared" si="6"/>
        <v>908</v>
      </c>
      <c r="D33" s="219">
        <f>C33*100/$C$30</f>
        <v>22.728410513141426</v>
      </c>
      <c r="E33" s="22">
        <v>843</v>
      </c>
      <c r="F33" s="22">
        <v>31</v>
      </c>
      <c r="G33" s="22">
        <v>18</v>
      </c>
      <c r="H33" s="22">
        <v>16</v>
      </c>
      <c r="I33" s="22"/>
    </row>
    <row r="34" spans="1:9">
      <c r="A34" s="126" t="s">
        <v>251</v>
      </c>
      <c r="B34" s="102" t="s">
        <v>25</v>
      </c>
      <c r="C34" s="100">
        <f t="shared" si="6"/>
        <v>155</v>
      </c>
      <c r="D34" s="218">
        <v>100</v>
      </c>
      <c r="E34" s="2">
        <f t="shared" ref="E34:H34" si="13">SUM(E35:E37)</f>
        <v>147</v>
      </c>
      <c r="F34" s="2">
        <f t="shared" si="13"/>
        <v>6</v>
      </c>
      <c r="G34" s="2">
        <f t="shared" si="13"/>
        <v>1</v>
      </c>
      <c r="H34" s="2">
        <f t="shared" si="13"/>
        <v>1</v>
      </c>
      <c r="I34" s="2"/>
    </row>
    <row r="35" spans="1:9">
      <c r="A35" s="129"/>
      <c r="B35" s="101" t="s">
        <v>29</v>
      </c>
      <c r="C35" s="99">
        <f t="shared" si="6"/>
        <v>89</v>
      </c>
      <c r="D35" s="219">
        <f>C35*100/$C$34</f>
        <v>57.41935483870968</v>
      </c>
      <c r="E35" s="22">
        <v>86</v>
      </c>
      <c r="F35" s="22">
        <v>2</v>
      </c>
      <c r="G35" s="22"/>
      <c r="H35" s="22">
        <v>1</v>
      </c>
      <c r="I35" s="22"/>
    </row>
    <row r="36" spans="1:9">
      <c r="A36" s="125"/>
      <c r="B36" s="101" t="s">
        <v>30</v>
      </c>
      <c r="C36" s="99">
        <f t="shared" si="6"/>
        <v>15</v>
      </c>
      <c r="D36" s="219">
        <f>C36*100/$C$34</f>
        <v>9.67741935483871</v>
      </c>
      <c r="E36" s="22">
        <v>13</v>
      </c>
      <c r="F36" s="22">
        <v>2</v>
      </c>
      <c r="G36" s="22"/>
      <c r="H36" s="22"/>
      <c r="I36" s="22"/>
    </row>
    <row r="37" spans="1:9">
      <c r="A37" s="125"/>
      <c r="B37" s="101" t="s">
        <v>28</v>
      </c>
      <c r="C37" s="99">
        <f t="shared" si="6"/>
        <v>51</v>
      </c>
      <c r="D37" s="219">
        <f>C37*100/$C$34</f>
        <v>32.903225806451616</v>
      </c>
      <c r="E37" s="22">
        <v>48</v>
      </c>
      <c r="F37" s="22">
        <v>2</v>
      </c>
      <c r="G37" s="22">
        <v>1</v>
      </c>
      <c r="H37" s="22"/>
      <c r="I37" s="22"/>
    </row>
    <row r="38" spans="1:9">
      <c r="A38" s="126" t="s">
        <v>252</v>
      </c>
      <c r="B38" s="102" t="s">
        <v>25</v>
      </c>
      <c r="C38" s="100">
        <f t="shared" si="6"/>
        <v>9</v>
      </c>
      <c r="D38" s="218">
        <v>100</v>
      </c>
      <c r="E38" s="2">
        <f t="shared" ref="E38:F38" si="14">SUM(E39:E41)</f>
        <v>8</v>
      </c>
      <c r="F38" s="2">
        <f t="shared" si="14"/>
        <v>1</v>
      </c>
      <c r="G38" s="2"/>
      <c r="H38" s="2"/>
      <c r="I38" s="2"/>
    </row>
    <row r="39" spans="1:9">
      <c r="A39" s="129"/>
      <c r="B39" s="101" t="s">
        <v>29</v>
      </c>
      <c r="C39" s="99">
        <f t="shared" si="6"/>
        <v>7</v>
      </c>
      <c r="D39" s="219">
        <f>C39*100/$C$38</f>
        <v>77.777777777777771</v>
      </c>
      <c r="E39" s="22">
        <v>6</v>
      </c>
      <c r="F39" s="22">
        <v>1</v>
      </c>
      <c r="G39" s="22"/>
      <c r="H39" s="22"/>
      <c r="I39" s="22"/>
    </row>
    <row r="40" spans="1:9">
      <c r="A40" s="125"/>
      <c r="B40" s="101" t="s">
        <v>30</v>
      </c>
      <c r="C40" s="99">
        <f t="shared" si="6"/>
        <v>1</v>
      </c>
      <c r="D40" s="219">
        <f>C40*100/$C$38</f>
        <v>11.111111111111111</v>
      </c>
      <c r="E40" s="22">
        <v>1</v>
      </c>
      <c r="F40" s="22"/>
      <c r="G40" s="22"/>
      <c r="H40" s="22"/>
      <c r="I40" s="22"/>
    </row>
    <row r="41" spans="1:9">
      <c r="A41" s="125"/>
      <c r="B41" s="101" t="s">
        <v>28</v>
      </c>
      <c r="C41" s="99">
        <f t="shared" si="6"/>
        <v>1</v>
      </c>
      <c r="D41" s="219">
        <f>C41*100/$C$38</f>
        <v>11.111111111111111</v>
      </c>
      <c r="E41" s="22">
        <v>1</v>
      </c>
      <c r="F41" s="22"/>
      <c r="G41" s="22"/>
      <c r="H41" s="22"/>
      <c r="I41" s="22"/>
    </row>
    <row r="42" spans="1:9">
      <c r="A42" s="126" t="s">
        <v>27</v>
      </c>
      <c r="B42" s="102" t="s">
        <v>25</v>
      </c>
      <c r="C42" s="100">
        <f t="shared" si="6"/>
        <v>4</v>
      </c>
      <c r="D42" s="218">
        <v>100</v>
      </c>
      <c r="E42" s="98">
        <f t="shared" ref="E42" si="15">SUM(E43:E45)</f>
        <v>4</v>
      </c>
      <c r="F42" s="98"/>
      <c r="G42" s="98"/>
      <c r="H42" s="98"/>
      <c r="I42" s="98"/>
    </row>
    <row r="43" spans="1:9">
      <c r="A43" s="129"/>
      <c r="B43" s="101" t="s">
        <v>29</v>
      </c>
      <c r="C43" s="99">
        <f t="shared" si="6"/>
        <v>2</v>
      </c>
      <c r="D43" s="219">
        <f>C43*100/$C$42</f>
        <v>50</v>
      </c>
      <c r="E43" s="22">
        <v>2</v>
      </c>
      <c r="F43" s="22"/>
      <c r="G43" s="22"/>
      <c r="H43" s="22"/>
      <c r="I43" s="22"/>
    </row>
    <row r="44" spans="1:9">
      <c r="A44" s="125"/>
      <c r="B44" s="101" t="s">
        <v>30</v>
      </c>
      <c r="C44" s="99"/>
      <c r="D44" s="219"/>
      <c r="E44" s="22"/>
      <c r="F44" s="22"/>
      <c r="G44" s="22"/>
      <c r="H44" s="22"/>
      <c r="I44" s="22"/>
    </row>
    <row r="45" spans="1:9">
      <c r="A45" s="125"/>
      <c r="B45" s="101" t="s">
        <v>28</v>
      </c>
      <c r="C45" s="99">
        <f>SUM(E45:I45)</f>
        <v>2</v>
      </c>
      <c r="D45" s="219">
        <f>C45*100/$C$42</f>
        <v>50</v>
      </c>
      <c r="E45" s="22">
        <v>2</v>
      </c>
      <c r="F45" s="22"/>
      <c r="G45" s="22"/>
      <c r="H45" s="22"/>
      <c r="I45" s="22"/>
    </row>
    <row r="46" spans="1:9">
      <c r="A46" s="342" t="s">
        <v>131</v>
      </c>
      <c r="B46" s="56" t="s">
        <v>25</v>
      </c>
      <c r="C46" s="220">
        <f>SUM(C47:C49)</f>
        <v>5923</v>
      </c>
      <c r="D46" s="223">
        <v>100</v>
      </c>
      <c r="E46" s="220">
        <f t="shared" ref="E46:I46" si="16">SUM(E47:E49)</f>
        <v>5389</v>
      </c>
      <c r="F46" s="220">
        <f t="shared" si="16"/>
        <v>258</v>
      </c>
      <c r="G46" s="220">
        <f t="shared" si="16"/>
        <v>137</v>
      </c>
      <c r="H46" s="220">
        <f t="shared" si="16"/>
        <v>135</v>
      </c>
      <c r="I46" s="220">
        <f t="shared" si="16"/>
        <v>4</v>
      </c>
    </row>
    <row r="47" spans="1:9">
      <c r="A47" s="343"/>
      <c r="B47" s="56" t="s">
        <v>29</v>
      </c>
      <c r="C47" s="110">
        <f>C51+C55+C59+C63+C67+C71+C75+C79</f>
        <v>2268</v>
      </c>
      <c r="D47" s="223">
        <f>C47*100/$C$46</f>
        <v>38.291406381901062</v>
      </c>
      <c r="E47" s="110">
        <f t="shared" ref="E47:I49" si="17">E51+E55+E59+E63+E67+E71+E75+E79</f>
        <v>1959</v>
      </c>
      <c r="F47" s="110">
        <f t="shared" si="17"/>
        <v>154</v>
      </c>
      <c r="G47" s="110">
        <f t="shared" si="17"/>
        <v>78</v>
      </c>
      <c r="H47" s="110">
        <f t="shared" si="17"/>
        <v>76</v>
      </c>
      <c r="I47" s="110">
        <f t="shared" si="17"/>
        <v>1</v>
      </c>
    </row>
    <row r="48" spans="1:9">
      <c r="A48" s="343"/>
      <c r="B48" s="56" t="s">
        <v>30</v>
      </c>
      <c r="C48" s="110">
        <f>C52+C56+C60+C64+C68+C72+C76+C80</f>
        <v>1174</v>
      </c>
      <c r="D48" s="223">
        <f>C48*100/$C$46</f>
        <v>19.821036636839441</v>
      </c>
      <c r="E48" s="110">
        <f t="shared" si="17"/>
        <v>1111</v>
      </c>
      <c r="F48" s="110">
        <f t="shared" si="17"/>
        <v>32</v>
      </c>
      <c r="G48" s="110">
        <f t="shared" si="17"/>
        <v>14</v>
      </c>
      <c r="H48" s="110">
        <f t="shared" si="17"/>
        <v>17</v>
      </c>
      <c r="I48" s="110"/>
    </row>
    <row r="49" spans="1:9">
      <c r="A49" s="344"/>
      <c r="B49" s="56" t="s">
        <v>28</v>
      </c>
      <c r="C49" s="110">
        <f>C53+C57+C61+C65+C69+C73+C77+C81</f>
        <v>2481</v>
      </c>
      <c r="D49" s="223">
        <f>C49*100/$C$46</f>
        <v>41.8875569812595</v>
      </c>
      <c r="E49" s="110">
        <f t="shared" si="17"/>
        <v>2319</v>
      </c>
      <c r="F49" s="110">
        <f t="shared" si="17"/>
        <v>72</v>
      </c>
      <c r="G49" s="110">
        <f t="shared" si="17"/>
        <v>45</v>
      </c>
      <c r="H49" s="110">
        <f t="shared" si="17"/>
        <v>42</v>
      </c>
      <c r="I49" s="110">
        <f t="shared" si="17"/>
        <v>3</v>
      </c>
    </row>
    <row r="50" spans="1:9">
      <c r="A50" s="128" t="s">
        <v>26</v>
      </c>
      <c r="B50" s="102" t="s">
        <v>25</v>
      </c>
      <c r="C50" s="31">
        <f>SUM(C51:C53)</f>
        <v>7</v>
      </c>
      <c r="D50" s="218">
        <v>100</v>
      </c>
      <c r="E50" s="31">
        <f t="shared" ref="E50" si="18">SUM(E51:E53)</f>
        <v>7</v>
      </c>
      <c r="F50" s="31"/>
      <c r="G50" s="31"/>
      <c r="H50" s="31"/>
      <c r="I50" s="31"/>
    </row>
    <row r="51" spans="1:9">
      <c r="A51" s="129"/>
      <c r="B51" s="101" t="s">
        <v>29</v>
      </c>
      <c r="C51" s="32">
        <f t="shared" ref="C51:C61" si="19">SUM(E51:I51)</f>
        <v>1</v>
      </c>
      <c r="D51" s="219">
        <f>C51*100/$C$50</f>
        <v>14.285714285714286</v>
      </c>
      <c r="E51" s="32">
        <v>1</v>
      </c>
      <c r="F51" s="32"/>
      <c r="G51" s="32"/>
      <c r="H51" s="32"/>
      <c r="I51" s="32"/>
    </row>
    <row r="52" spans="1:9">
      <c r="A52" s="125"/>
      <c r="B52" s="101" t="s">
        <v>30</v>
      </c>
      <c r="C52" s="32">
        <f t="shared" si="19"/>
        <v>3</v>
      </c>
      <c r="D52" s="219">
        <f>C52*100/$C$50</f>
        <v>42.857142857142854</v>
      </c>
      <c r="E52" s="32">
        <v>3</v>
      </c>
      <c r="F52" s="32"/>
      <c r="G52" s="32"/>
      <c r="H52" s="32"/>
      <c r="I52" s="32"/>
    </row>
    <row r="53" spans="1:9">
      <c r="A53" s="125"/>
      <c r="B53" s="101" t="s">
        <v>28</v>
      </c>
      <c r="C53" s="32">
        <f t="shared" si="19"/>
        <v>3</v>
      </c>
      <c r="D53" s="219">
        <f>C53*100/$C$50</f>
        <v>42.857142857142854</v>
      </c>
      <c r="E53" s="32">
        <v>3</v>
      </c>
      <c r="F53" s="32"/>
      <c r="G53" s="32"/>
      <c r="H53" s="32"/>
      <c r="I53" s="32"/>
    </row>
    <row r="54" spans="1:9">
      <c r="A54" s="126" t="s">
        <v>247</v>
      </c>
      <c r="B54" s="102" t="s">
        <v>25</v>
      </c>
      <c r="C54" s="109">
        <f t="shared" si="19"/>
        <v>222</v>
      </c>
      <c r="D54" s="218">
        <v>100</v>
      </c>
      <c r="E54" s="31">
        <f t="shared" ref="E54:H54" si="20">SUM(E55:E57)</f>
        <v>209</v>
      </c>
      <c r="F54" s="31">
        <f t="shared" si="20"/>
        <v>1</v>
      </c>
      <c r="G54" s="31">
        <f t="shared" si="20"/>
        <v>6</v>
      </c>
      <c r="H54" s="31">
        <f t="shared" si="20"/>
        <v>6</v>
      </c>
      <c r="I54" s="31"/>
    </row>
    <row r="55" spans="1:9">
      <c r="A55" s="129"/>
      <c r="B55" s="101" t="s">
        <v>29</v>
      </c>
      <c r="C55" s="32">
        <f t="shared" si="19"/>
        <v>30</v>
      </c>
      <c r="D55" s="219">
        <f>C55*100/$C$54</f>
        <v>13.513513513513514</v>
      </c>
      <c r="E55" s="32">
        <v>24</v>
      </c>
      <c r="F55" s="32"/>
      <c r="G55" s="32">
        <v>2</v>
      </c>
      <c r="H55" s="32">
        <v>4</v>
      </c>
      <c r="I55" s="32"/>
    </row>
    <row r="56" spans="1:9">
      <c r="A56" s="125"/>
      <c r="B56" s="101" t="s">
        <v>30</v>
      </c>
      <c r="C56" s="32">
        <f t="shared" si="19"/>
        <v>100</v>
      </c>
      <c r="D56" s="219">
        <f>C56*100/$C$54</f>
        <v>45.045045045045043</v>
      </c>
      <c r="E56" s="32">
        <v>95</v>
      </c>
      <c r="F56" s="32"/>
      <c r="G56" s="32">
        <v>3</v>
      </c>
      <c r="H56" s="32">
        <v>2</v>
      </c>
      <c r="I56" s="32"/>
    </row>
    <row r="57" spans="1:9">
      <c r="A57" s="125"/>
      <c r="B57" s="101" t="s">
        <v>28</v>
      </c>
      <c r="C57" s="32">
        <f t="shared" si="19"/>
        <v>92</v>
      </c>
      <c r="D57" s="219">
        <f>C57*100/$C$54</f>
        <v>41.441441441441441</v>
      </c>
      <c r="E57" s="32">
        <v>90</v>
      </c>
      <c r="F57" s="32">
        <v>1</v>
      </c>
      <c r="G57" s="32">
        <v>1</v>
      </c>
      <c r="H57" s="32"/>
      <c r="I57" s="32"/>
    </row>
    <row r="58" spans="1:9">
      <c r="A58" s="126" t="s">
        <v>248</v>
      </c>
      <c r="B58" s="102" t="s">
        <v>25</v>
      </c>
      <c r="C58" s="109">
        <f t="shared" si="19"/>
        <v>727</v>
      </c>
      <c r="D58" s="218">
        <v>100</v>
      </c>
      <c r="E58" s="31">
        <f t="shared" ref="E58:I58" si="21">SUM(E59:E61)</f>
        <v>687</v>
      </c>
      <c r="F58" s="31">
        <f t="shared" si="21"/>
        <v>21</v>
      </c>
      <c r="G58" s="31">
        <f t="shared" si="21"/>
        <v>5</v>
      </c>
      <c r="H58" s="31">
        <f t="shared" si="21"/>
        <v>13</v>
      </c>
      <c r="I58" s="31">
        <f t="shared" si="21"/>
        <v>1</v>
      </c>
    </row>
    <row r="59" spans="1:9">
      <c r="A59" s="129"/>
      <c r="B59" s="101" t="s">
        <v>29</v>
      </c>
      <c r="C59" s="32">
        <f t="shared" si="19"/>
        <v>145</v>
      </c>
      <c r="D59" s="219">
        <f>C59*100/$C$58</f>
        <v>19.944979367262725</v>
      </c>
      <c r="E59" s="32">
        <v>127</v>
      </c>
      <c r="F59" s="32">
        <v>9</v>
      </c>
      <c r="G59" s="32">
        <v>3</v>
      </c>
      <c r="H59" s="32">
        <v>6</v>
      </c>
      <c r="I59" s="32"/>
    </row>
    <row r="60" spans="1:9">
      <c r="A60" s="125"/>
      <c r="B60" s="101" t="s">
        <v>30</v>
      </c>
      <c r="C60" s="32">
        <f t="shared" si="19"/>
        <v>252</v>
      </c>
      <c r="D60" s="219">
        <f>C60*100/$C$58</f>
        <v>34.662998624484182</v>
      </c>
      <c r="E60" s="32">
        <v>243</v>
      </c>
      <c r="F60" s="32">
        <v>6</v>
      </c>
      <c r="G60" s="32">
        <v>1</v>
      </c>
      <c r="H60" s="32">
        <v>2</v>
      </c>
      <c r="I60" s="32"/>
    </row>
    <row r="61" spans="1:9">
      <c r="A61" s="125"/>
      <c r="B61" s="101" t="s">
        <v>28</v>
      </c>
      <c r="C61" s="32">
        <f t="shared" si="19"/>
        <v>330</v>
      </c>
      <c r="D61" s="219">
        <f>C61*100/$C$58</f>
        <v>45.392022008253093</v>
      </c>
      <c r="E61" s="32">
        <v>317</v>
      </c>
      <c r="F61" s="32">
        <v>6</v>
      </c>
      <c r="G61" s="32">
        <v>1</v>
      </c>
      <c r="H61" s="32">
        <v>5</v>
      </c>
      <c r="I61" s="32">
        <v>1</v>
      </c>
    </row>
    <row r="62" spans="1:9">
      <c r="A62" s="126" t="s">
        <v>249</v>
      </c>
      <c r="B62" s="102" t="s">
        <v>25</v>
      </c>
      <c r="C62" s="109">
        <f>SUM(C63:C65)</f>
        <v>2660</v>
      </c>
      <c r="D62" s="218">
        <v>100</v>
      </c>
      <c r="E62" s="109">
        <f t="shared" ref="E62:I62" si="22">SUM(E63:E65)</f>
        <v>2406</v>
      </c>
      <c r="F62" s="109">
        <f t="shared" si="22"/>
        <v>109</v>
      </c>
      <c r="G62" s="109">
        <f t="shared" si="22"/>
        <v>70</v>
      </c>
      <c r="H62" s="109">
        <f t="shared" si="22"/>
        <v>72</v>
      </c>
      <c r="I62" s="109">
        <f t="shared" si="22"/>
        <v>3</v>
      </c>
    </row>
    <row r="63" spans="1:9">
      <c r="A63" s="129"/>
      <c r="B63" s="101" t="s">
        <v>29</v>
      </c>
      <c r="C63" s="32">
        <f t="shared" ref="C63:C81" si="23">SUM(E63:I63)</f>
        <v>1014</v>
      </c>
      <c r="D63" s="219">
        <f>C63*100/$C$62</f>
        <v>38.120300751879697</v>
      </c>
      <c r="E63" s="32">
        <v>873</v>
      </c>
      <c r="F63" s="32">
        <v>62</v>
      </c>
      <c r="G63" s="32">
        <v>36</v>
      </c>
      <c r="H63" s="32">
        <v>42</v>
      </c>
      <c r="I63" s="32">
        <v>1</v>
      </c>
    </row>
    <row r="64" spans="1:9">
      <c r="A64" s="125"/>
      <c r="B64" s="101" t="s">
        <v>30</v>
      </c>
      <c r="C64" s="32">
        <f t="shared" si="23"/>
        <v>552</v>
      </c>
      <c r="D64" s="219">
        <f>C64*100/$C$62</f>
        <v>20.751879699248121</v>
      </c>
      <c r="E64" s="32">
        <v>518</v>
      </c>
      <c r="F64" s="32">
        <v>15</v>
      </c>
      <c r="G64" s="32">
        <v>10</v>
      </c>
      <c r="H64" s="32">
        <v>9</v>
      </c>
      <c r="I64" s="32"/>
    </row>
    <row r="65" spans="1:9">
      <c r="A65" s="125"/>
      <c r="B65" s="101" t="s">
        <v>28</v>
      </c>
      <c r="C65" s="32">
        <f t="shared" si="23"/>
        <v>1094</v>
      </c>
      <c r="D65" s="219">
        <f>C65*100/$C$62</f>
        <v>41.127819548872182</v>
      </c>
      <c r="E65" s="32">
        <v>1015</v>
      </c>
      <c r="F65" s="32">
        <v>32</v>
      </c>
      <c r="G65" s="32">
        <v>24</v>
      </c>
      <c r="H65" s="32">
        <v>21</v>
      </c>
      <c r="I65" s="32">
        <v>2</v>
      </c>
    </row>
    <row r="66" spans="1:9">
      <c r="A66" s="126" t="s">
        <v>250</v>
      </c>
      <c r="B66" s="102" t="s">
        <v>25</v>
      </c>
      <c r="C66" s="109">
        <f t="shared" si="23"/>
        <v>2202</v>
      </c>
      <c r="D66" s="218">
        <v>100</v>
      </c>
      <c r="E66" s="31">
        <f t="shared" ref="E66:H66" si="24">SUM(E67:E69)</f>
        <v>1983</v>
      </c>
      <c r="F66" s="31">
        <f t="shared" si="24"/>
        <v>121</v>
      </c>
      <c r="G66" s="31">
        <f t="shared" si="24"/>
        <v>55</v>
      </c>
      <c r="H66" s="31">
        <f t="shared" si="24"/>
        <v>43</v>
      </c>
      <c r="I66" s="31"/>
    </row>
    <row r="67" spans="1:9">
      <c r="A67" s="129"/>
      <c r="B67" s="101" t="s">
        <v>29</v>
      </c>
      <c r="C67" s="32">
        <f t="shared" si="23"/>
        <v>1040</v>
      </c>
      <c r="D67" s="219">
        <f>C67*100/$C$66</f>
        <v>47.229791099000906</v>
      </c>
      <c r="E67" s="32">
        <v>899</v>
      </c>
      <c r="F67" s="32">
        <v>81</v>
      </c>
      <c r="G67" s="32">
        <v>37</v>
      </c>
      <c r="H67" s="32">
        <v>23</v>
      </c>
      <c r="I67" s="32"/>
    </row>
    <row r="68" spans="1:9">
      <c r="A68" s="125"/>
      <c r="B68" s="101" t="s">
        <v>30</v>
      </c>
      <c r="C68" s="32">
        <f t="shared" si="23"/>
        <v>254</v>
      </c>
      <c r="D68" s="219">
        <f>C68*100/$C$66</f>
        <v>11.53496821071753</v>
      </c>
      <c r="E68" s="32">
        <v>241</v>
      </c>
      <c r="F68" s="32">
        <v>9</v>
      </c>
      <c r="G68" s="32"/>
      <c r="H68" s="32">
        <v>4</v>
      </c>
      <c r="I68" s="32"/>
    </row>
    <row r="69" spans="1:9">
      <c r="A69" s="125"/>
      <c r="B69" s="101" t="s">
        <v>28</v>
      </c>
      <c r="C69" s="32">
        <f t="shared" si="23"/>
        <v>908</v>
      </c>
      <c r="D69" s="219">
        <f>C69*100/$C$66</f>
        <v>41.235240690281564</v>
      </c>
      <c r="E69" s="32">
        <v>843</v>
      </c>
      <c r="F69" s="32">
        <v>31</v>
      </c>
      <c r="G69" s="32">
        <v>18</v>
      </c>
      <c r="H69" s="32">
        <v>16</v>
      </c>
      <c r="I69" s="32"/>
    </row>
    <row r="70" spans="1:9">
      <c r="A70" s="126" t="s">
        <v>251</v>
      </c>
      <c r="B70" s="102" t="s">
        <v>25</v>
      </c>
      <c r="C70" s="109">
        <f t="shared" si="23"/>
        <v>97</v>
      </c>
      <c r="D70" s="218">
        <v>100</v>
      </c>
      <c r="E70" s="31">
        <f t="shared" ref="E70:H70" si="25">SUM(E71:E73)</f>
        <v>90</v>
      </c>
      <c r="F70" s="31">
        <f t="shared" si="25"/>
        <v>5</v>
      </c>
      <c r="G70" s="31">
        <f t="shared" si="25"/>
        <v>1</v>
      </c>
      <c r="H70" s="31">
        <f t="shared" si="25"/>
        <v>1</v>
      </c>
      <c r="I70" s="31"/>
    </row>
    <row r="71" spans="1:9">
      <c r="A71" s="129"/>
      <c r="B71" s="101" t="s">
        <v>29</v>
      </c>
      <c r="C71" s="32">
        <f t="shared" si="23"/>
        <v>34</v>
      </c>
      <c r="D71" s="219">
        <f>C71*100/$C$70</f>
        <v>35.051546391752581</v>
      </c>
      <c r="E71" s="32">
        <v>32</v>
      </c>
      <c r="F71" s="32">
        <v>1</v>
      </c>
      <c r="G71" s="32"/>
      <c r="H71" s="32">
        <v>1</v>
      </c>
      <c r="I71" s="32"/>
    </row>
    <row r="72" spans="1:9">
      <c r="A72" s="125"/>
      <c r="B72" s="101" t="s">
        <v>30</v>
      </c>
      <c r="C72" s="32">
        <f t="shared" si="23"/>
        <v>12</v>
      </c>
      <c r="D72" s="219">
        <f>C72*100/$C$70</f>
        <v>12.371134020618557</v>
      </c>
      <c r="E72" s="32">
        <v>10</v>
      </c>
      <c r="F72" s="32">
        <v>2</v>
      </c>
      <c r="G72" s="32"/>
      <c r="H72" s="32"/>
      <c r="I72" s="32"/>
    </row>
    <row r="73" spans="1:9">
      <c r="A73" s="125"/>
      <c r="B73" s="101" t="s">
        <v>28</v>
      </c>
      <c r="C73" s="32">
        <f t="shared" si="23"/>
        <v>51</v>
      </c>
      <c r="D73" s="219">
        <f>C73*100/$C$70</f>
        <v>52.577319587628864</v>
      </c>
      <c r="E73" s="32">
        <v>48</v>
      </c>
      <c r="F73" s="32">
        <v>2</v>
      </c>
      <c r="G73" s="32">
        <v>1</v>
      </c>
      <c r="H73" s="32"/>
      <c r="I73" s="32"/>
    </row>
    <row r="74" spans="1:9">
      <c r="A74" s="126" t="s">
        <v>252</v>
      </c>
      <c r="B74" s="102" t="s">
        <v>25</v>
      </c>
      <c r="C74" s="109">
        <f t="shared" si="23"/>
        <v>4</v>
      </c>
      <c r="D74" s="218">
        <v>100</v>
      </c>
      <c r="E74" s="31">
        <f t="shared" ref="E74:F74" si="26">SUM(E75:E77)</f>
        <v>3</v>
      </c>
      <c r="F74" s="31">
        <f t="shared" si="26"/>
        <v>1</v>
      </c>
      <c r="G74" s="31"/>
      <c r="H74" s="31"/>
      <c r="I74" s="31"/>
    </row>
    <row r="75" spans="1:9">
      <c r="A75" s="129"/>
      <c r="B75" s="101" t="s">
        <v>29</v>
      </c>
      <c r="C75" s="32">
        <f t="shared" si="23"/>
        <v>2</v>
      </c>
      <c r="D75" s="219">
        <f>C75*100/$C$74</f>
        <v>50</v>
      </c>
      <c r="E75" s="32">
        <v>1</v>
      </c>
      <c r="F75" s="32">
        <v>1</v>
      </c>
      <c r="G75" s="32"/>
      <c r="H75" s="32"/>
      <c r="I75" s="32"/>
    </row>
    <row r="76" spans="1:9">
      <c r="A76" s="125"/>
      <c r="B76" s="101" t="s">
        <v>30</v>
      </c>
      <c r="C76" s="32">
        <f t="shared" si="23"/>
        <v>1</v>
      </c>
      <c r="D76" s="219">
        <f>C76*100/$C$74</f>
        <v>25</v>
      </c>
      <c r="E76" s="32">
        <v>1</v>
      </c>
      <c r="F76" s="32"/>
      <c r="G76" s="32"/>
      <c r="H76" s="32"/>
      <c r="I76" s="32"/>
    </row>
    <row r="77" spans="1:9">
      <c r="A77" s="125"/>
      <c r="B77" s="101" t="s">
        <v>28</v>
      </c>
      <c r="C77" s="32">
        <f t="shared" si="23"/>
        <v>1</v>
      </c>
      <c r="D77" s="219">
        <f>C77*100/$C$74</f>
        <v>25</v>
      </c>
      <c r="E77" s="32">
        <v>1</v>
      </c>
      <c r="F77" s="32"/>
      <c r="G77" s="32"/>
      <c r="H77" s="32"/>
      <c r="I77" s="32"/>
    </row>
    <row r="78" spans="1:9">
      <c r="A78" s="126" t="s">
        <v>27</v>
      </c>
      <c r="B78" s="102" t="s">
        <v>25</v>
      </c>
      <c r="C78" s="109">
        <f t="shared" si="23"/>
        <v>4</v>
      </c>
      <c r="D78" s="218">
        <v>100</v>
      </c>
      <c r="E78" s="31">
        <f t="shared" ref="E78" si="27">SUM(E79:E81)</f>
        <v>4</v>
      </c>
      <c r="F78" s="31"/>
      <c r="G78" s="31"/>
      <c r="H78" s="31"/>
      <c r="I78" s="31"/>
    </row>
    <row r="79" spans="1:9">
      <c r="A79" s="129"/>
      <c r="B79" s="101" t="s">
        <v>29</v>
      </c>
      <c r="C79" s="32">
        <f t="shared" si="23"/>
        <v>2</v>
      </c>
      <c r="D79" s="219">
        <f>C79*100/$C$78</f>
        <v>50</v>
      </c>
      <c r="E79" s="32">
        <v>2</v>
      </c>
      <c r="F79" s="32"/>
      <c r="G79" s="32"/>
      <c r="H79" s="32"/>
      <c r="I79" s="32"/>
    </row>
    <row r="80" spans="1:9">
      <c r="A80" s="125"/>
      <c r="B80" s="101" t="s">
        <v>30</v>
      </c>
      <c r="C80" s="32">
        <f t="shared" si="23"/>
        <v>0</v>
      </c>
      <c r="D80" s="219">
        <f>C80*100/$C$78</f>
        <v>0</v>
      </c>
      <c r="E80" s="32"/>
      <c r="F80" s="32"/>
      <c r="G80" s="32"/>
      <c r="H80" s="32"/>
      <c r="I80" s="32"/>
    </row>
    <row r="81" spans="1:9">
      <c r="A81" s="125"/>
      <c r="B81" s="101" t="s">
        <v>28</v>
      </c>
      <c r="C81" s="32">
        <f t="shared" si="23"/>
        <v>2</v>
      </c>
      <c r="D81" s="219">
        <f>C81*100/$C$78</f>
        <v>50</v>
      </c>
      <c r="E81" s="33">
        <v>2</v>
      </c>
      <c r="F81" s="33"/>
      <c r="G81" s="33"/>
      <c r="H81" s="34"/>
      <c r="I81" s="34"/>
    </row>
    <row r="82" spans="1:9" ht="28.95" customHeight="1">
      <c r="A82" s="342" t="s">
        <v>130</v>
      </c>
      <c r="B82" s="56" t="s">
        <v>25</v>
      </c>
      <c r="C82" s="110">
        <f>SUM(C83:C85)</f>
        <v>4766</v>
      </c>
      <c r="D82" s="223">
        <f t="shared" ref="D82" si="28">SUM(D83:D85)</f>
        <v>100</v>
      </c>
      <c r="E82" s="110">
        <f t="shared" ref="E82:H84" si="29">E86+E90+E94+E98+E102+E106+E110+E114</f>
        <v>4539</v>
      </c>
      <c r="F82" s="110">
        <f t="shared" si="29"/>
        <v>93</v>
      </c>
      <c r="G82" s="110">
        <f t="shared" si="29"/>
        <v>82</v>
      </c>
      <c r="H82" s="110">
        <f t="shared" si="29"/>
        <v>52</v>
      </c>
      <c r="I82" s="110"/>
    </row>
    <row r="83" spans="1:9">
      <c r="A83" s="343"/>
      <c r="B83" s="56" t="s">
        <v>29</v>
      </c>
      <c r="C83" s="110">
        <f>E83+F83+G83+H83+I83</f>
        <v>3939</v>
      </c>
      <c r="D83" s="221">
        <f>C83*100/$C$82</f>
        <v>82.647922786403697</v>
      </c>
      <c r="E83" s="110">
        <f t="shared" si="29"/>
        <v>3742</v>
      </c>
      <c r="F83" s="110">
        <f t="shared" si="29"/>
        <v>83</v>
      </c>
      <c r="G83" s="110">
        <f t="shared" si="29"/>
        <v>70</v>
      </c>
      <c r="H83" s="110">
        <f t="shared" si="29"/>
        <v>44</v>
      </c>
      <c r="I83" s="110"/>
    </row>
    <row r="84" spans="1:9">
      <c r="A84" s="343"/>
      <c r="B84" s="56" t="s">
        <v>30</v>
      </c>
      <c r="C84" s="110">
        <f>E84+F84+G84+H84+I84</f>
        <v>827</v>
      </c>
      <c r="D84" s="221">
        <f>C84*100/$C$82</f>
        <v>17.352077213596306</v>
      </c>
      <c r="E84" s="110">
        <f t="shared" si="29"/>
        <v>797</v>
      </c>
      <c r="F84" s="110">
        <f t="shared" si="29"/>
        <v>10</v>
      </c>
      <c r="G84" s="110">
        <f t="shared" si="29"/>
        <v>12</v>
      </c>
      <c r="H84" s="110">
        <f t="shared" si="29"/>
        <v>8</v>
      </c>
      <c r="I84" s="110"/>
    </row>
    <row r="85" spans="1:9">
      <c r="A85" s="344"/>
      <c r="B85" s="56" t="s">
        <v>28</v>
      </c>
      <c r="C85" s="110"/>
      <c r="D85" s="221"/>
      <c r="E85" s="110"/>
      <c r="F85" s="110"/>
      <c r="G85" s="110"/>
      <c r="H85" s="110"/>
      <c r="I85" s="110"/>
    </row>
    <row r="86" spans="1:9">
      <c r="A86" s="128" t="s">
        <v>26</v>
      </c>
      <c r="B86" s="102" t="s">
        <v>25</v>
      </c>
      <c r="C86" s="109"/>
      <c r="D86" s="218"/>
      <c r="E86" s="31"/>
      <c r="F86" s="31"/>
      <c r="G86" s="31"/>
      <c r="H86" s="31"/>
      <c r="I86" s="31"/>
    </row>
    <row r="87" spans="1:9">
      <c r="A87" s="129"/>
      <c r="B87" s="101" t="s">
        <v>29</v>
      </c>
      <c r="C87" s="20"/>
      <c r="D87" s="226"/>
      <c r="E87" s="32"/>
      <c r="F87" s="32"/>
      <c r="G87" s="32"/>
      <c r="H87" s="32"/>
      <c r="I87" s="32"/>
    </row>
    <row r="88" spans="1:9">
      <c r="A88" s="125"/>
      <c r="B88" s="101" t="s">
        <v>30</v>
      </c>
      <c r="C88" s="20"/>
      <c r="D88" s="226"/>
      <c r="E88" s="32"/>
      <c r="F88" s="32"/>
      <c r="G88" s="32"/>
      <c r="H88" s="32"/>
      <c r="I88" s="32"/>
    </row>
    <row r="89" spans="1:9">
      <c r="A89" s="125"/>
      <c r="B89" s="101" t="s">
        <v>28</v>
      </c>
      <c r="C89" s="20"/>
      <c r="D89" s="226"/>
      <c r="E89" s="33"/>
      <c r="F89" s="33"/>
      <c r="G89" s="34"/>
      <c r="H89" s="34"/>
      <c r="I89" s="34"/>
    </row>
    <row r="90" spans="1:9">
      <c r="A90" s="126" t="s">
        <v>247</v>
      </c>
      <c r="B90" s="102" t="s">
        <v>25</v>
      </c>
      <c r="C90" s="109">
        <f>SUM(E90:I90)</f>
        <v>152</v>
      </c>
      <c r="D90" s="218">
        <v>100</v>
      </c>
      <c r="E90" s="31">
        <f t="shared" ref="E90:H90" si="30">SUM(E91:E93)</f>
        <v>144</v>
      </c>
      <c r="F90" s="31">
        <f t="shared" si="30"/>
        <v>4</v>
      </c>
      <c r="G90" s="31">
        <f t="shared" si="30"/>
        <v>3</v>
      </c>
      <c r="H90" s="31">
        <f t="shared" si="30"/>
        <v>1</v>
      </c>
      <c r="I90" s="31"/>
    </row>
    <row r="91" spans="1:9">
      <c r="A91" s="129"/>
      <c r="B91" s="101" t="s">
        <v>29</v>
      </c>
      <c r="C91" s="32">
        <f>SUM(E91:I91)</f>
        <v>63</v>
      </c>
      <c r="D91" s="219">
        <f>C91*100/$C$90</f>
        <v>41.44736842105263</v>
      </c>
      <c r="E91" s="32">
        <v>58</v>
      </c>
      <c r="F91" s="32">
        <v>2</v>
      </c>
      <c r="G91" s="32">
        <v>2</v>
      </c>
      <c r="H91" s="32">
        <v>1</v>
      </c>
      <c r="I91" s="32"/>
    </row>
    <row r="92" spans="1:9">
      <c r="A92" s="125"/>
      <c r="B92" s="101" t="s">
        <v>30</v>
      </c>
      <c r="C92" s="32">
        <f>SUM(E92:I92)</f>
        <v>89</v>
      </c>
      <c r="D92" s="219">
        <f>C92*100/$C$90</f>
        <v>58.55263157894737</v>
      </c>
      <c r="E92" s="32">
        <v>86</v>
      </c>
      <c r="F92" s="34">
        <v>2</v>
      </c>
      <c r="G92" s="34">
        <v>1</v>
      </c>
      <c r="H92" s="34"/>
      <c r="I92" s="34"/>
    </row>
    <row r="93" spans="1:9">
      <c r="A93" s="125"/>
      <c r="B93" s="101" t="s">
        <v>28</v>
      </c>
      <c r="C93" s="32"/>
      <c r="D93" s="225"/>
      <c r="E93" s="32"/>
      <c r="F93" s="32"/>
      <c r="G93" s="32"/>
      <c r="H93" s="32"/>
      <c r="I93" s="32"/>
    </row>
    <row r="94" spans="1:9">
      <c r="A94" s="126" t="s">
        <v>248</v>
      </c>
      <c r="B94" s="102" t="s">
        <v>25</v>
      </c>
      <c r="C94" s="109">
        <f>SUM(E94:I94)</f>
        <v>596</v>
      </c>
      <c r="D94" s="218">
        <v>100</v>
      </c>
      <c r="E94" s="31">
        <f t="shared" ref="E94:H94" si="31">SUM(E95:E97)</f>
        <v>554</v>
      </c>
      <c r="F94" s="31">
        <f t="shared" si="31"/>
        <v>22</v>
      </c>
      <c r="G94" s="31">
        <f t="shared" si="31"/>
        <v>7</v>
      </c>
      <c r="H94" s="31">
        <f t="shared" si="31"/>
        <v>13</v>
      </c>
      <c r="I94" s="31"/>
    </row>
    <row r="95" spans="1:9">
      <c r="A95" s="129"/>
      <c r="B95" s="101" t="s">
        <v>29</v>
      </c>
      <c r="C95" s="32">
        <f>SUM(E95:I95)</f>
        <v>337</v>
      </c>
      <c r="D95" s="219">
        <f>C95*100/$C$94</f>
        <v>56.543624161073822</v>
      </c>
      <c r="E95" s="32">
        <v>305</v>
      </c>
      <c r="F95" s="32">
        <v>21</v>
      </c>
      <c r="G95" s="32">
        <v>4</v>
      </c>
      <c r="H95" s="32">
        <v>7</v>
      </c>
      <c r="I95" s="32"/>
    </row>
    <row r="96" spans="1:9">
      <c r="A96" s="125"/>
      <c r="B96" s="101" t="s">
        <v>30</v>
      </c>
      <c r="C96" s="32">
        <f>SUM(E96:I96)</f>
        <v>259</v>
      </c>
      <c r="D96" s="219">
        <f>C96*100/$C$94</f>
        <v>43.456375838926178</v>
      </c>
      <c r="E96" s="32">
        <v>249</v>
      </c>
      <c r="F96" s="32">
        <v>1</v>
      </c>
      <c r="G96" s="32">
        <v>3</v>
      </c>
      <c r="H96" s="32">
        <v>6</v>
      </c>
      <c r="I96" s="32"/>
    </row>
    <row r="97" spans="1:9">
      <c r="A97" s="125"/>
      <c r="B97" s="101" t="s">
        <v>28</v>
      </c>
      <c r="C97" s="32"/>
      <c r="D97" s="225"/>
      <c r="E97" s="32"/>
      <c r="F97" s="32"/>
      <c r="G97" s="32"/>
      <c r="H97" s="32"/>
      <c r="I97" s="32"/>
    </row>
    <row r="98" spans="1:9">
      <c r="A98" s="126" t="s">
        <v>249</v>
      </c>
      <c r="B98" s="102" t="s">
        <v>25</v>
      </c>
      <c r="C98" s="109">
        <f>SUM(E98:I98)</f>
        <v>2162</v>
      </c>
      <c r="D98" s="218">
        <v>100</v>
      </c>
      <c r="E98" s="31">
        <f t="shared" ref="E98:H98" si="32">SUM(E99:E101)</f>
        <v>2065</v>
      </c>
      <c r="F98" s="31">
        <f t="shared" si="32"/>
        <v>34</v>
      </c>
      <c r="G98" s="31">
        <f t="shared" si="32"/>
        <v>39</v>
      </c>
      <c r="H98" s="31">
        <f t="shared" si="32"/>
        <v>24</v>
      </c>
      <c r="I98" s="31"/>
    </row>
    <row r="99" spans="1:9">
      <c r="A99" s="129"/>
      <c r="B99" s="101" t="s">
        <v>29</v>
      </c>
      <c r="C99" s="32">
        <f>SUM(E99:I99)</f>
        <v>1836</v>
      </c>
      <c r="D99" s="225">
        <f>C99*100/$C$98</f>
        <v>84.921369102682704</v>
      </c>
      <c r="E99" s="32">
        <v>1751</v>
      </c>
      <c r="F99" s="32">
        <v>29</v>
      </c>
      <c r="G99" s="32">
        <v>33</v>
      </c>
      <c r="H99" s="32">
        <v>23</v>
      </c>
      <c r="I99" s="32"/>
    </row>
    <row r="100" spans="1:9">
      <c r="A100" s="125"/>
      <c r="B100" s="101" t="s">
        <v>30</v>
      </c>
      <c r="C100" s="32">
        <f>SUM(E100:I100)</f>
        <v>326</v>
      </c>
      <c r="D100" s="225">
        <f>C100*100/$C$98</f>
        <v>15.078630897317298</v>
      </c>
      <c r="E100" s="32">
        <v>314</v>
      </c>
      <c r="F100" s="32">
        <v>5</v>
      </c>
      <c r="G100" s="32">
        <v>6</v>
      </c>
      <c r="H100" s="32">
        <v>1</v>
      </c>
      <c r="I100" s="32"/>
    </row>
    <row r="101" spans="1:9">
      <c r="A101" s="125"/>
      <c r="B101" s="101" t="s">
        <v>28</v>
      </c>
      <c r="C101" s="32"/>
      <c r="D101" s="225"/>
      <c r="E101" s="32"/>
      <c r="F101" s="32"/>
      <c r="G101" s="32"/>
      <c r="H101" s="32"/>
      <c r="I101" s="32"/>
    </row>
    <row r="102" spans="1:9">
      <c r="A102" s="126" t="s">
        <v>250</v>
      </c>
      <c r="B102" s="102" t="s">
        <v>25</v>
      </c>
      <c r="C102" s="109">
        <f>SUM(E102:I102)</f>
        <v>1793</v>
      </c>
      <c r="D102" s="218">
        <v>100</v>
      </c>
      <c r="E102" s="31">
        <f t="shared" ref="E102:H102" si="33">SUM(E103:E105)</f>
        <v>1714</v>
      </c>
      <c r="F102" s="31">
        <f t="shared" si="33"/>
        <v>32</v>
      </c>
      <c r="G102" s="31">
        <f t="shared" si="33"/>
        <v>33</v>
      </c>
      <c r="H102" s="31">
        <f t="shared" si="33"/>
        <v>14</v>
      </c>
      <c r="I102" s="31"/>
    </row>
    <row r="103" spans="1:9">
      <c r="A103" s="129"/>
      <c r="B103" s="101" t="s">
        <v>29</v>
      </c>
      <c r="C103" s="32">
        <f>SUM(E103:I103)</f>
        <v>1643</v>
      </c>
      <c r="D103" s="225">
        <f>C103*100/$C$102</f>
        <v>91.634132738427212</v>
      </c>
      <c r="E103" s="32">
        <v>1569</v>
      </c>
      <c r="F103" s="32">
        <v>30</v>
      </c>
      <c r="G103" s="32">
        <v>31</v>
      </c>
      <c r="H103" s="32">
        <v>13</v>
      </c>
      <c r="I103" s="32"/>
    </row>
    <row r="104" spans="1:9">
      <c r="A104" s="125"/>
      <c r="B104" s="101" t="s">
        <v>30</v>
      </c>
      <c r="C104" s="32">
        <f>SUM(E104:I104)</f>
        <v>150</v>
      </c>
      <c r="D104" s="225">
        <f>C104*100/$C$102</f>
        <v>8.3658672615727827</v>
      </c>
      <c r="E104" s="32">
        <v>145</v>
      </c>
      <c r="F104" s="32">
        <v>2</v>
      </c>
      <c r="G104" s="32">
        <v>2</v>
      </c>
      <c r="H104" s="32">
        <v>1</v>
      </c>
      <c r="I104" s="32"/>
    </row>
    <row r="105" spans="1:9">
      <c r="A105" s="125"/>
      <c r="B105" s="101" t="s">
        <v>28</v>
      </c>
      <c r="C105" s="32"/>
      <c r="D105" s="225"/>
      <c r="E105" s="32"/>
      <c r="F105" s="32"/>
      <c r="G105" s="32"/>
      <c r="H105" s="32"/>
      <c r="I105" s="32"/>
    </row>
    <row r="106" spans="1:9">
      <c r="A106" s="126" t="s">
        <v>251</v>
      </c>
      <c r="B106" s="102" t="s">
        <v>25</v>
      </c>
      <c r="C106" s="109">
        <f>SUM(E106:I106)</f>
        <v>58</v>
      </c>
      <c r="D106" s="218">
        <v>100</v>
      </c>
      <c r="E106" s="31">
        <f t="shared" ref="E106:F106" si="34">SUM(E107:E109)</f>
        <v>57</v>
      </c>
      <c r="F106" s="31">
        <f t="shared" si="34"/>
        <v>1</v>
      </c>
      <c r="G106" s="31"/>
      <c r="H106" s="31"/>
      <c r="I106" s="31"/>
    </row>
    <row r="107" spans="1:9">
      <c r="A107" s="129"/>
      <c r="B107" s="101" t="s">
        <v>29</v>
      </c>
      <c r="C107" s="32">
        <f>SUM(E107:I107)</f>
        <v>55</v>
      </c>
      <c r="D107" s="225">
        <f>C107*100/$C$106</f>
        <v>94.827586206896555</v>
      </c>
      <c r="E107" s="32">
        <v>54</v>
      </c>
      <c r="F107" s="32">
        <v>1</v>
      </c>
      <c r="G107" s="32"/>
      <c r="H107" s="32"/>
      <c r="I107" s="32"/>
    </row>
    <row r="108" spans="1:9">
      <c r="A108" s="125"/>
      <c r="B108" s="101" t="s">
        <v>30</v>
      </c>
      <c r="C108" s="32">
        <f>SUM(E108:I108)</f>
        <v>3</v>
      </c>
      <c r="D108" s="225">
        <f>C108*100/$C$106</f>
        <v>5.1724137931034484</v>
      </c>
      <c r="E108" s="32">
        <v>3</v>
      </c>
      <c r="F108" s="32"/>
      <c r="G108" s="32"/>
      <c r="H108" s="32"/>
      <c r="I108" s="32"/>
    </row>
    <row r="109" spans="1:9">
      <c r="A109" s="125"/>
      <c r="B109" s="101" t="s">
        <v>28</v>
      </c>
      <c r="C109" s="32"/>
      <c r="D109" s="225"/>
      <c r="E109" s="32"/>
      <c r="F109" s="32"/>
      <c r="G109" s="32"/>
      <c r="H109" s="32"/>
      <c r="I109" s="32"/>
    </row>
    <row r="110" spans="1:9">
      <c r="A110" s="126" t="s">
        <v>252</v>
      </c>
      <c r="B110" s="102" t="s">
        <v>25</v>
      </c>
      <c r="C110" s="109">
        <f>SUM(E110:I110)</f>
        <v>5</v>
      </c>
      <c r="D110" s="218">
        <v>100</v>
      </c>
      <c r="E110" s="31">
        <f t="shared" ref="E110" si="35">SUM(E111:E113)</f>
        <v>5</v>
      </c>
      <c r="F110" s="31"/>
      <c r="G110" s="31"/>
      <c r="H110" s="31"/>
      <c r="I110" s="31"/>
    </row>
    <row r="111" spans="1:9">
      <c r="A111" s="129"/>
      <c r="B111" s="101" t="s">
        <v>29</v>
      </c>
      <c r="C111" s="32">
        <f>SUM(E111:I111)</f>
        <v>5</v>
      </c>
      <c r="D111" s="225">
        <f>C111*100/$C$110</f>
        <v>100</v>
      </c>
      <c r="E111" s="32">
        <v>5</v>
      </c>
      <c r="F111" s="32"/>
      <c r="G111" s="32"/>
      <c r="H111" s="32"/>
      <c r="I111" s="32"/>
    </row>
    <row r="112" spans="1:9">
      <c r="A112" s="125"/>
      <c r="B112" s="101" t="s">
        <v>30</v>
      </c>
      <c r="C112" s="20"/>
      <c r="D112" s="226"/>
      <c r="E112" s="32"/>
      <c r="F112" s="32"/>
      <c r="G112" s="32"/>
      <c r="H112" s="32"/>
      <c r="I112" s="32"/>
    </row>
    <row r="113" spans="1:9">
      <c r="A113" s="125"/>
      <c r="B113" s="101" t="s">
        <v>28</v>
      </c>
      <c r="C113" s="20"/>
      <c r="D113" s="226"/>
      <c r="E113" s="32"/>
      <c r="F113" s="32"/>
      <c r="G113" s="32"/>
      <c r="H113" s="32"/>
      <c r="I113" s="32"/>
    </row>
    <row r="114" spans="1:9">
      <c r="A114" s="126" t="s">
        <v>27</v>
      </c>
      <c r="B114" s="102" t="s">
        <v>25</v>
      </c>
      <c r="C114" s="109"/>
      <c r="D114" s="218"/>
      <c r="E114" s="31"/>
      <c r="F114" s="31"/>
      <c r="G114" s="31"/>
      <c r="H114" s="31"/>
      <c r="I114" s="31"/>
    </row>
    <row r="115" spans="1:9">
      <c r="A115" s="129"/>
      <c r="B115" s="101" t="s">
        <v>29</v>
      </c>
      <c r="C115" s="20"/>
      <c r="D115" s="226"/>
      <c r="E115" s="32"/>
      <c r="F115" s="32"/>
      <c r="G115" s="32"/>
      <c r="H115" s="32"/>
      <c r="I115" s="32"/>
    </row>
    <row r="116" spans="1:9">
      <c r="A116" s="125"/>
      <c r="B116" s="101" t="s">
        <v>30</v>
      </c>
      <c r="C116" s="20"/>
      <c r="D116" s="226"/>
      <c r="E116" s="32"/>
      <c r="F116" s="32"/>
      <c r="G116" s="32"/>
      <c r="H116" s="32"/>
      <c r="I116" s="32"/>
    </row>
    <row r="117" spans="1:9">
      <c r="A117" s="125"/>
      <c r="B117" s="101" t="s">
        <v>28</v>
      </c>
      <c r="C117" s="20"/>
      <c r="D117" s="226"/>
      <c r="E117" s="33"/>
      <c r="F117" s="33"/>
      <c r="G117" s="34"/>
      <c r="H117" s="34"/>
      <c r="I117" s="34"/>
    </row>
  </sheetData>
  <mergeCells count="13">
    <mergeCell ref="A46:A49"/>
    <mergeCell ref="A82:A85"/>
    <mergeCell ref="E7:I7"/>
    <mergeCell ref="A10:A13"/>
    <mergeCell ref="G8:G9"/>
    <mergeCell ref="H8:H9"/>
    <mergeCell ref="I8:I9"/>
    <mergeCell ref="A7:B9"/>
    <mergeCell ref="C7:D7"/>
    <mergeCell ref="C8:C9"/>
    <mergeCell ref="D8:D9"/>
    <mergeCell ref="E8:E9"/>
    <mergeCell ref="F8:F9"/>
  </mergeCells>
  <pageMargins left="0.7" right="0.7" top="0.75" bottom="0.75" header="0.3" footer="0.3"/>
  <ignoredErrors>
    <ignoredError sqref="D11:D13 D47:D49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5337E-7130-41B1-BE94-F2F93F8038B3}">
  <dimension ref="A1:I117"/>
  <sheetViews>
    <sheetView workbookViewId="0">
      <selection activeCell="C8" sqref="C8:C9"/>
    </sheetView>
  </sheetViews>
  <sheetFormatPr defaultRowHeight="14.4"/>
  <cols>
    <col min="1" max="1" width="36.5546875" customWidth="1"/>
    <col min="2" max="2" width="29.5546875" customWidth="1"/>
    <col min="3" max="3" width="10.6640625" customWidth="1"/>
    <col min="4" max="4" width="10.6640625" style="108" customWidth="1"/>
    <col min="5" max="9" width="10.6640625" customWidth="1"/>
  </cols>
  <sheetData>
    <row r="1" spans="1:9">
      <c r="A1" s="364" t="s">
        <v>203</v>
      </c>
      <c r="B1" s="23"/>
      <c r="C1" s="23"/>
      <c r="D1" s="103"/>
      <c r="E1" s="23"/>
      <c r="F1" s="23"/>
      <c r="G1" s="23"/>
      <c r="H1" s="23"/>
      <c r="I1" s="23"/>
    </row>
    <row r="2" spans="1:9">
      <c r="A2" s="54" t="s">
        <v>204</v>
      </c>
      <c r="B2" s="24"/>
      <c r="C2" s="24"/>
      <c r="D2" s="104"/>
      <c r="E2" s="24"/>
      <c r="F2" s="24"/>
      <c r="G2" s="24"/>
      <c r="H2" s="24"/>
      <c r="I2" s="24"/>
    </row>
    <row r="3" spans="1:9">
      <c r="A3" s="5"/>
      <c r="B3" s="5"/>
      <c r="C3" s="5"/>
      <c r="D3" s="105"/>
      <c r="E3" s="5"/>
      <c r="F3" s="5"/>
      <c r="G3" s="5"/>
      <c r="H3" s="5"/>
      <c r="I3" s="5"/>
    </row>
    <row r="4" spans="1:9">
      <c r="A4" s="36" t="s">
        <v>225</v>
      </c>
      <c r="B4" s="7"/>
      <c r="C4" s="7"/>
      <c r="D4" s="106"/>
      <c r="E4" s="7"/>
      <c r="F4" s="7"/>
      <c r="G4" s="7"/>
      <c r="H4" s="4"/>
      <c r="I4" s="4"/>
    </row>
    <row r="5" spans="1:9">
      <c r="A5" s="29" t="s">
        <v>229</v>
      </c>
      <c r="B5" s="7"/>
      <c r="C5" s="7"/>
      <c r="D5" s="106"/>
      <c r="E5" s="7"/>
      <c r="F5" s="27"/>
      <c r="G5" s="27"/>
      <c r="H5" s="27"/>
      <c r="I5" s="27"/>
    </row>
    <row r="6" spans="1:9">
      <c r="A6" s="3"/>
      <c r="B6" s="3"/>
      <c r="C6" s="3"/>
      <c r="D6" s="107"/>
      <c r="E6" s="3"/>
      <c r="F6" s="3"/>
      <c r="G6" s="3"/>
      <c r="H6" s="3"/>
      <c r="I6" s="3"/>
    </row>
    <row r="7" spans="1:9" ht="33" customHeight="1">
      <c r="A7" s="363" t="s">
        <v>195</v>
      </c>
      <c r="B7" s="363"/>
      <c r="C7" s="363" t="s">
        <v>191</v>
      </c>
      <c r="D7" s="363"/>
      <c r="E7" s="307" t="s">
        <v>193</v>
      </c>
      <c r="F7" s="308"/>
      <c r="G7" s="308"/>
      <c r="H7" s="308"/>
      <c r="I7" s="309"/>
    </row>
    <row r="8" spans="1:9" ht="14.4" customHeight="1">
      <c r="A8" s="363"/>
      <c r="B8" s="363"/>
      <c r="C8" s="363" t="s">
        <v>196</v>
      </c>
      <c r="D8" s="363" t="s">
        <v>24</v>
      </c>
      <c r="E8" s="363" t="s">
        <v>194</v>
      </c>
      <c r="F8" s="361" t="s">
        <v>243</v>
      </c>
      <c r="G8" s="361" t="s">
        <v>244</v>
      </c>
      <c r="H8" s="361" t="s">
        <v>245</v>
      </c>
      <c r="I8" s="362" t="s">
        <v>169</v>
      </c>
    </row>
    <row r="9" spans="1:9" ht="29.25" customHeight="1">
      <c r="A9" s="363"/>
      <c r="B9" s="363"/>
      <c r="C9" s="363"/>
      <c r="D9" s="363"/>
      <c r="E9" s="363"/>
      <c r="F9" s="361"/>
      <c r="G9" s="361"/>
      <c r="H9" s="361"/>
      <c r="I9" s="362"/>
    </row>
    <row r="10" spans="1:9">
      <c r="A10" s="358" t="s">
        <v>197</v>
      </c>
      <c r="B10" s="56" t="s">
        <v>25</v>
      </c>
      <c r="C10" s="110">
        <f>C14+C18+C22+C26+C30+C34+C38+C42</f>
        <v>7966</v>
      </c>
      <c r="D10" s="223">
        <v>100</v>
      </c>
      <c r="E10" s="110">
        <f>E14+E18+E22+E26+E30+E34+E38+E42</f>
        <v>7628</v>
      </c>
      <c r="F10" s="110">
        <f t="shared" ref="F10:I10" si="0">F14+F18+F22+F26+F30+F34+F38+F42</f>
        <v>146</v>
      </c>
      <c r="G10" s="110">
        <f t="shared" si="0"/>
        <v>94</v>
      </c>
      <c r="H10" s="110">
        <f t="shared" si="0"/>
        <v>97</v>
      </c>
      <c r="I10" s="110">
        <f t="shared" si="0"/>
        <v>1</v>
      </c>
    </row>
    <row r="11" spans="1:9">
      <c r="A11" s="359"/>
      <c r="B11" s="56" t="s">
        <v>29</v>
      </c>
      <c r="C11" s="110">
        <f>C15+C19+C23+C27+C31+C35+C39+C43</f>
        <v>4354</v>
      </c>
      <c r="D11" s="223">
        <f>C11*100/$C$10</f>
        <v>54.657293497363796</v>
      </c>
      <c r="E11" s="110">
        <f t="shared" ref="E11:I13" si="1">E15+E19+E23+E27+E31+E35+E39+E43</f>
        <v>4107</v>
      </c>
      <c r="F11" s="110">
        <f t="shared" si="1"/>
        <v>118</v>
      </c>
      <c r="G11" s="110">
        <f t="shared" si="1"/>
        <v>67</v>
      </c>
      <c r="H11" s="110">
        <f t="shared" si="1"/>
        <v>62</v>
      </c>
      <c r="I11" s="110"/>
    </row>
    <row r="12" spans="1:9">
      <c r="A12" s="359"/>
      <c r="B12" s="56" t="s">
        <v>30</v>
      </c>
      <c r="C12" s="110">
        <f>C16+C20+C24+C28+C32+C36+C40+C44</f>
        <v>1559</v>
      </c>
      <c r="D12" s="223">
        <f>C12*100/$C$10</f>
        <v>19.570675370323876</v>
      </c>
      <c r="E12" s="110">
        <f t="shared" si="1"/>
        <v>1523</v>
      </c>
      <c r="F12" s="110">
        <f t="shared" si="1"/>
        <v>16</v>
      </c>
      <c r="G12" s="110">
        <f t="shared" si="1"/>
        <v>11</v>
      </c>
      <c r="H12" s="110">
        <f t="shared" si="1"/>
        <v>9</v>
      </c>
      <c r="I12" s="110"/>
    </row>
    <row r="13" spans="1:9">
      <c r="A13" s="360"/>
      <c r="B13" s="56" t="s">
        <v>28</v>
      </c>
      <c r="C13" s="110">
        <f>C17+C21+C25+C29+C33+C37+C41+C45</f>
        <v>2053</v>
      </c>
      <c r="D13" s="223">
        <f>C13*100/$C$10</f>
        <v>25.772031132312328</v>
      </c>
      <c r="E13" s="110">
        <f t="shared" si="1"/>
        <v>1998</v>
      </c>
      <c r="F13" s="110">
        <f t="shared" si="1"/>
        <v>12</v>
      </c>
      <c r="G13" s="110">
        <f t="shared" si="1"/>
        <v>16</v>
      </c>
      <c r="H13" s="110">
        <f t="shared" si="1"/>
        <v>26</v>
      </c>
      <c r="I13" s="110">
        <f t="shared" si="1"/>
        <v>1</v>
      </c>
    </row>
    <row r="14" spans="1:9">
      <c r="A14" s="123" t="s">
        <v>26</v>
      </c>
      <c r="B14" s="30" t="s">
        <v>25</v>
      </c>
      <c r="C14" s="227">
        <f t="shared" ref="C14:C43" si="2">SUM(E14:I14)</f>
        <v>7</v>
      </c>
      <c r="D14" s="224">
        <f t="shared" ref="D14:E14" si="3">SUM(D15:D17)</f>
        <v>100</v>
      </c>
      <c r="E14" s="227">
        <f t="shared" si="3"/>
        <v>7</v>
      </c>
      <c r="F14" s="227"/>
      <c r="G14" s="227"/>
      <c r="H14" s="227"/>
      <c r="I14" s="227"/>
    </row>
    <row r="15" spans="1:9">
      <c r="A15" s="124"/>
      <c r="B15" s="101" t="s">
        <v>29</v>
      </c>
      <c r="C15" s="228">
        <f t="shared" si="2"/>
        <v>1</v>
      </c>
      <c r="D15" s="225">
        <f>C15*100/$C$14</f>
        <v>14.285714285714286</v>
      </c>
      <c r="E15" s="32">
        <v>1</v>
      </c>
      <c r="F15" s="32"/>
      <c r="G15" s="32"/>
      <c r="H15" s="32"/>
      <c r="I15" s="32"/>
    </row>
    <row r="16" spans="1:9">
      <c r="A16" s="125"/>
      <c r="B16" s="101" t="s">
        <v>30</v>
      </c>
      <c r="C16" s="228">
        <f t="shared" si="2"/>
        <v>3</v>
      </c>
      <c r="D16" s="225">
        <f>C16*100/$C$14</f>
        <v>42.857142857142854</v>
      </c>
      <c r="E16" s="32">
        <v>3</v>
      </c>
      <c r="F16" s="32"/>
      <c r="G16" s="32"/>
      <c r="H16" s="32"/>
      <c r="I16" s="32"/>
    </row>
    <row r="17" spans="1:9">
      <c r="A17" s="125"/>
      <c r="B17" s="101" t="s">
        <v>28</v>
      </c>
      <c r="C17" s="228">
        <f t="shared" si="2"/>
        <v>3</v>
      </c>
      <c r="D17" s="225">
        <f>C17*100/$C$14</f>
        <v>42.857142857142854</v>
      </c>
      <c r="E17" s="32">
        <v>3</v>
      </c>
      <c r="F17" s="32"/>
      <c r="G17" s="32"/>
      <c r="H17" s="32"/>
      <c r="I17" s="32"/>
    </row>
    <row r="18" spans="1:9">
      <c r="A18" s="126" t="s">
        <v>247</v>
      </c>
      <c r="B18" s="30" t="s">
        <v>25</v>
      </c>
      <c r="C18" s="227">
        <f t="shared" si="2"/>
        <v>302</v>
      </c>
      <c r="D18" s="224">
        <f t="shared" ref="D18:H18" si="4">SUM(D19:D21)</f>
        <v>100</v>
      </c>
      <c r="E18" s="227">
        <f t="shared" si="4"/>
        <v>293</v>
      </c>
      <c r="F18" s="227">
        <f t="shared" si="4"/>
        <v>1</v>
      </c>
      <c r="G18" s="227">
        <f t="shared" si="4"/>
        <v>5</v>
      </c>
      <c r="H18" s="227">
        <f t="shared" si="4"/>
        <v>3</v>
      </c>
      <c r="I18" s="227"/>
    </row>
    <row r="19" spans="1:9">
      <c r="A19" s="129"/>
      <c r="B19" s="101" t="s">
        <v>29</v>
      </c>
      <c r="C19" s="228">
        <f t="shared" si="2"/>
        <v>63</v>
      </c>
      <c r="D19" s="225">
        <f>C19*100/$C$18</f>
        <v>20.860927152317881</v>
      </c>
      <c r="E19" s="32">
        <v>58</v>
      </c>
      <c r="F19" s="32"/>
      <c r="G19" s="32">
        <v>2</v>
      </c>
      <c r="H19" s="32">
        <v>3</v>
      </c>
      <c r="I19" s="32"/>
    </row>
    <row r="20" spans="1:9">
      <c r="A20" s="125"/>
      <c r="B20" s="101" t="s">
        <v>30</v>
      </c>
      <c r="C20" s="228">
        <f t="shared" si="2"/>
        <v>159</v>
      </c>
      <c r="D20" s="225">
        <f>C20*100/$C$18</f>
        <v>52.649006622516559</v>
      </c>
      <c r="E20" s="32">
        <v>155</v>
      </c>
      <c r="F20" s="32">
        <v>1</v>
      </c>
      <c r="G20" s="32">
        <v>3</v>
      </c>
      <c r="H20" s="32"/>
      <c r="I20" s="32"/>
    </row>
    <row r="21" spans="1:9">
      <c r="A21" s="125"/>
      <c r="B21" s="101" t="s">
        <v>28</v>
      </c>
      <c r="C21" s="228">
        <f t="shared" si="2"/>
        <v>80</v>
      </c>
      <c r="D21" s="225">
        <f>C21*100/$C$18</f>
        <v>26.490066225165563</v>
      </c>
      <c r="E21" s="32">
        <v>80</v>
      </c>
      <c r="F21" s="32"/>
      <c r="G21" s="32"/>
      <c r="H21" s="32"/>
      <c r="I21" s="32"/>
    </row>
    <row r="22" spans="1:9">
      <c r="A22" s="126" t="s">
        <v>248</v>
      </c>
      <c r="B22" s="30" t="s">
        <v>25</v>
      </c>
      <c r="C22" s="227">
        <f t="shared" si="2"/>
        <v>1026</v>
      </c>
      <c r="D22" s="224">
        <f t="shared" ref="D22:H22" si="5">SUM(D23:D25)</f>
        <v>100</v>
      </c>
      <c r="E22" s="227">
        <f t="shared" si="5"/>
        <v>996</v>
      </c>
      <c r="F22" s="227">
        <f t="shared" si="5"/>
        <v>17</v>
      </c>
      <c r="G22" s="227">
        <f t="shared" si="5"/>
        <v>3</v>
      </c>
      <c r="H22" s="227">
        <f t="shared" si="5"/>
        <v>10</v>
      </c>
      <c r="I22" s="227"/>
    </row>
    <row r="23" spans="1:9">
      <c r="A23" s="129"/>
      <c r="B23" s="101" t="s">
        <v>29</v>
      </c>
      <c r="C23" s="228">
        <f t="shared" si="2"/>
        <v>318</v>
      </c>
      <c r="D23" s="225">
        <f>C23*100/$C$22</f>
        <v>30.994152046783626</v>
      </c>
      <c r="E23" s="32">
        <v>299</v>
      </c>
      <c r="F23" s="32">
        <v>13</v>
      </c>
      <c r="G23" s="32">
        <v>2</v>
      </c>
      <c r="H23" s="32">
        <v>4</v>
      </c>
      <c r="I23" s="32"/>
    </row>
    <row r="24" spans="1:9">
      <c r="A24" s="125"/>
      <c r="B24" s="101" t="s">
        <v>30</v>
      </c>
      <c r="C24" s="228">
        <f t="shared" si="2"/>
        <v>403</v>
      </c>
      <c r="D24" s="225">
        <f>C24*100/$C$22</f>
        <v>39.278752436647174</v>
      </c>
      <c r="E24" s="32">
        <v>397</v>
      </c>
      <c r="F24" s="32">
        <v>3</v>
      </c>
      <c r="G24" s="32">
        <v>1</v>
      </c>
      <c r="H24" s="32">
        <v>2</v>
      </c>
      <c r="I24" s="32"/>
    </row>
    <row r="25" spans="1:9">
      <c r="A25" s="125"/>
      <c r="B25" s="101" t="s">
        <v>28</v>
      </c>
      <c r="C25" s="228">
        <f t="shared" si="2"/>
        <v>305</v>
      </c>
      <c r="D25" s="225">
        <f>C25*100/$C$22</f>
        <v>29.7270955165692</v>
      </c>
      <c r="E25" s="32">
        <v>300</v>
      </c>
      <c r="F25" s="32">
        <v>1</v>
      </c>
      <c r="G25" s="32"/>
      <c r="H25" s="32">
        <v>4</v>
      </c>
      <c r="I25" s="32"/>
    </row>
    <row r="26" spans="1:9">
      <c r="A26" s="126" t="s">
        <v>249</v>
      </c>
      <c r="B26" s="30" t="s">
        <v>25</v>
      </c>
      <c r="C26" s="227">
        <f t="shared" si="2"/>
        <v>3562</v>
      </c>
      <c r="D26" s="224">
        <f t="shared" ref="D26:I26" si="6">SUM(D27:D29)</f>
        <v>100</v>
      </c>
      <c r="E26" s="227">
        <f t="shared" si="6"/>
        <v>3405</v>
      </c>
      <c r="F26" s="227">
        <f t="shared" si="6"/>
        <v>62</v>
      </c>
      <c r="G26" s="227">
        <f t="shared" si="6"/>
        <v>46</v>
      </c>
      <c r="H26" s="227">
        <f t="shared" si="6"/>
        <v>48</v>
      </c>
      <c r="I26" s="227">
        <f t="shared" si="6"/>
        <v>1</v>
      </c>
    </row>
    <row r="27" spans="1:9">
      <c r="A27" s="129"/>
      <c r="B27" s="101" t="s">
        <v>29</v>
      </c>
      <c r="C27" s="228">
        <f t="shared" si="2"/>
        <v>1995</v>
      </c>
      <c r="D27" s="225">
        <f>C27*100/$C$26</f>
        <v>56.0078607523863</v>
      </c>
      <c r="E27" s="32">
        <v>1879</v>
      </c>
      <c r="F27" s="32">
        <v>51</v>
      </c>
      <c r="G27" s="32">
        <v>31</v>
      </c>
      <c r="H27" s="32">
        <v>34</v>
      </c>
      <c r="I27" s="32"/>
    </row>
    <row r="28" spans="1:9">
      <c r="A28" s="125"/>
      <c r="B28" s="101" t="s">
        <v>30</v>
      </c>
      <c r="C28" s="228">
        <f t="shared" si="2"/>
        <v>678</v>
      </c>
      <c r="D28" s="225">
        <f>C28*100/$C$26</f>
        <v>19.034250421111736</v>
      </c>
      <c r="E28" s="32">
        <v>661</v>
      </c>
      <c r="F28" s="32">
        <v>6</v>
      </c>
      <c r="G28" s="32">
        <v>7</v>
      </c>
      <c r="H28" s="32">
        <v>4</v>
      </c>
      <c r="I28" s="32"/>
    </row>
    <row r="29" spans="1:9">
      <c r="A29" s="125"/>
      <c r="B29" s="101" t="s">
        <v>28</v>
      </c>
      <c r="C29" s="228">
        <f t="shared" si="2"/>
        <v>889</v>
      </c>
      <c r="D29" s="225">
        <f>C29*100/$C$26</f>
        <v>24.957888826501964</v>
      </c>
      <c r="E29" s="32">
        <v>865</v>
      </c>
      <c r="F29" s="32">
        <v>5</v>
      </c>
      <c r="G29" s="32">
        <v>8</v>
      </c>
      <c r="H29" s="32">
        <v>10</v>
      </c>
      <c r="I29" s="32">
        <v>1</v>
      </c>
    </row>
    <row r="30" spans="1:9">
      <c r="A30" s="126" t="s">
        <v>250</v>
      </c>
      <c r="B30" s="30" t="s">
        <v>25</v>
      </c>
      <c r="C30" s="227">
        <f t="shared" si="2"/>
        <v>2945</v>
      </c>
      <c r="D30" s="224">
        <f t="shared" ref="D30:H30" si="7">SUM(D31:D33)</f>
        <v>100</v>
      </c>
      <c r="E30" s="227">
        <f t="shared" si="7"/>
        <v>2808</v>
      </c>
      <c r="F30" s="227">
        <f t="shared" si="7"/>
        <v>63</v>
      </c>
      <c r="G30" s="227">
        <f t="shared" si="7"/>
        <v>39</v>
      </c>
      <c r="H30" s="227">
        <f t="shared" si="7"/>
        <v>35</v>
      </c>
      <c r="I30" s="227"/>
    </row>
    <row r="31" spans="1:9">
      <c r="A31" s="129"/>
      <c r="B31" s="101" t="s">
        <v>29</v>
      </c>
      <c r="C31" s="228">
        <f t="shared" si="2"/>
        <v>1905</v>
      </c>
      <c r="D31" s="225">
        <f>C31*100/$C$30</f>
        <v>64.68590831918506</v>
      </c>
      <c r="E31" s="32">
        <v>1801</v>
      </c>
      <c r="F31" s="32">
        <v>52</v>
      </c>
      <c r="G31" s="32">
        <v>32</v>
      </c>
      <c r="H31" s="32">
        <v>20</v>
      </c>
      <c r="I31" s="32"/>
    </row>
    <row r="32" spans="1:9">
      <c r="A32" s="125"/>
      <c r="B32" s="101" t="s">
        <v>30</v>
      </c>
      <c r="C32" s="228">
        <f t="shared" si="2"/>
        <v>304</v>
      </c>
      <c r="D32" s="225">
        <f>C32*100/$C$30</f>
        <v>10.32258064516129</v>
      </c>
      <c r="E32" s="32">
        <v>296</v>
      </c>
      <c r="F32" s="32">
        <v>5</v>
      </c>
      <c r="G32" s="32"/>
      <c r="H32" s="32">
        <v>3</v>
      </c>
      <c r="I32" s="32"/>
    </row>
    <row r="33" spans="1:9">
      <c r="A33" s="125"/>
      <c r="B33" s="101" t="s">
        <v>28</v>
      </c>
      <c r="C33" s="228">
        <f t="shared" si="2"/>
        <v>736</v>
      </c>
      <c r="D33" s="225">
        <f>C33*100/$C$30</f>
        <v>24.991511035653652</v>
      </c>
      <c r="E33" s="32">
        <v>711</v>
      </c>
      <c r="F33" s="32">
        <v>6</v>
      </c>
      <c r="G33" s="32">
        <v>7</v>
      </c>
      <c r="H33" s="32">
        <v>12</v>
      </c>
      <c r="I33" s="32"/>
    </row>
    <row r="34" spans="1:9">
      <c r="A34" s="126" t="s">
        <v>251</v>
      </c>
      <c r="B34" s="30" t="s">
        <v>25</v>
      </c>
      <c r="C34" s="227">
        <f t="shared" si="2"/>
        <v>114</v>
      </c>
      <c r="D34" s="224">
        <f t="shared" ref="D34:H34" si="8">SUM(D35:D37)</f>
        <v>100</v>
      </c>
      <c r="E34" s="227">
        <f t="shared" si="8"/>
        <v>110</v>
      </c>
      <c r="F34" s="227">
        <f t="shared" si="8"/>
        <v>2</v>
      </c>
      <c r="G34" s="227">
        <f t="shared" si="8"/>
        <v>1</v>
      </c>
      <c r="H34" s="227">
        <f t="shared" si="8"/>
        <v>1</v>
      </c>
      <c r="I34" s="227"/>
    </row>
    <row r="35" spans="1:9">
      <c r="A35" s="129"/>
      <c r="B35" s="101" t="s">
        <v>29</v>
      </c>
      <c r="C35" s="228">
        <f t="shared" si="2"/>
        <v>65</v>
      </c>
      <c r="D35" s="225">
        <f>C35*100/$C$34</f>
        <v>57.017543859649123</v>
      </c>
      <c r="E35" s="32">
        <v>63</v>
      </c>
      <c r="F35" s="32">
        <v>1</v>
      </c>
      <c r="G35" s="32"/>
      <c r="H35" s="32">
        <v>1</v>
      </c>
      <c r="I35" s="32"/>
    </row>
    <row r="36" spans="1:9">
      <c r="A36" s="125"/>
      <c r="B36" s="101" t="s">
        <v>30</v>
      </c>
      <c r="C36" s="228">
        <f t="shared" si="2"/>
        <v>11</v>
      </c>
      <c r="D36" s="225">
        <f>C36*100/$C$34</f>
        <v>9.6491228070175445</v>
      </c>
      <c r="E36" s="32">
        <v>10</v>
      </c>
      <c r="F36" s="32">
        <v>1</v>
      </c>
      <c r="G36" s="32"/>
      <c r="H36" s="32"/>
      <c r="I36" s="32"/>
    </row>
    <row r="37" spans="1:9">
      <c r="A37" s="125"/>
      <c r="B37" s="101" t="s">
        <v>28</v>
      </c>
      <c r="C37" s="228">
        <f t="shared" si="2"/>
        <v>38</v>
      </c>
      <c r="D37" s="225">
        <f>C37*100/$C$34</f>
        <v>33.333333333333336</v>
      </c>
      <c r="E37" s="32">
        <v>37</v>
      </c>
      <c r="F37" s="32"/>
      <c r="G37" s="32">
        <v>1</v>
      </c>
      <c r="H37" s="32"/>
      <c r="I37" s="32"/>
    </row>
    <row r="38" spans="1:9">
      <c r="A38" s="126" t="s">
        <v>252</v>
      </c>
      <c r="B38" s="30" t="s">
        <v>25</v>
      </c>
      <c r="C38" s="227">
        <f t="shared" si="2"/>
        <v>7</v>
      </c>
      <c r="D38" s="224">
        <f t="shared" ref="D38:F38" si="9">SUM(D39:D41)</f>
        <v>100.00000000000001</v>
      </c>
      <c r="E38" s="227">
        <f t="shared" si="9"/>
        <v>6</v>
      </c>
      <c r="F38" s="227">
        <f t="shared" si="9"/>
        <v>1</v>
      </c>
      <c r="G38" s="227"/>
      <c r="H38" s="227"/>
      <c r="I38" s="227"/>
    </row>
    <row r="39" spans="1:9">
      <c r="A39" s="124"/>
      <c r="B39" s="101" t="s">
        <v>29</v>
      </c>
      <c r="C39" s="228">
        <f t="shared" si="2"/>
        <v>5</v>
      </c>
      <c r="D39" s="225">
        <f>C39*100/$C$38</f>
        <v>71.428571428571431</v>
      </c>
      <c r="E39" s="32">
        <v>4</v>
      </c>
      <c r="F39" s="32">
        <v>1</v>
      </c>
      <c r="G39" s="32"/>
      <c r="H39" s="32"/>
      <c r="I39" s="32"/>
    </row>
    <row r="40" spans="1:9">
      <c r="A40" s="125"/>
      <c r="B40" s="101" t="s">
        <v>30</v>
      </c>
      <c r="C40" s="228">
        <f t="shared" si="2"/>
        <v>1</v>
      </c>
      <c r="D40" s="225">
        <f>C40*100/$C$38</f>
        <v>14.285714285714286</v>
      </c>
      <c r="E40" s="32">
        <v>1</v>
      </c>
      <c r="F40" s="32"/>
      <c r="G40" s="32"/>
      <c r="H40" s="32"/>
      <c r="I40" s="32"/>
    </row>
    <row r="41" spans="1:9">
      <c r="A41" s="125"/>
      <c r="B41" s="101" t="s">
        <v>28</v>
      </c>
      <c r="C41" s="228">
        <f t="shared" si="2"/>
        <v>1</v>
      </c>
      <c r="D41" s="225">
        <f>C41*100/$C$38</f>
        <v>14.285714285714286</v>
      </c>
      <c r="E41" s="32">
        <v>1</v>
      </c>
      <c r="F41" s="32"/>
      <c r="G41" s="32"/>
      <c r="H41" s="32"/>
      <c r="I41" s="32"/>
    </row>
    <row r="42" spans="1:9">
      <c r="A42" s="126" t="s">
        <v>27</v>
      </c>
      <c r="B42" s="30" t="s">
        <v>25</v>
      </c>
      <c r="C42" s="227">
        <f t="shared" si="2"/>
        <v>3</v>
      </c>
      <c r="D42" s="224">
        <f t="shared" ref="D42:E42" si="10">SUM(D43:D45)</f>
        <v>100</v>
      </c>
      <c r="E42" s="227">
        <f t="shared" si="10"/>
        <v>3</v>
      </c>
      <c r="F42" s="227"/>
      <c r="G42" s="227"/>
      <c r="H42" s="227"/>
      <c r="I42" s="227"/>
    </row>
    <row r="43" spans="1:9">
      <c r="A43" s="22"/>
      <c r="B43" s="101" t="s">
        <v>29</v>
      </c>
      <c r="C43" s="228">
        <f t="shared" si="2"/>
        <v>2</v>
      </c>
      <c r="D43" s="225">
        <f>C43*100/$C$42</f>
        <v>66.666666666666671</v>
      </c>
      <c r="E43" s="32">
        <v>2</v>
      </c>
      <c r="F43" s="32"/>
      <c r="G43" s="32"/>
      <c r="H43" s="32"/>
      <c r="I43" s="32"/>
    </row>
    <row r="44" spans="1:9">
      <c r="A44" s="21"/>
      <c r="B44" s="101" t="s">
        <v>30</v>
      </c>
      <c r="C44" s="228"/>
      <c r="D44" s="225"/>
      <c r="E44" s="32"/>
      <c r="F44" s="32"/>
      <c r="G44" s="32"/>
      <c r="H44" s="32"/>
      <c r="I44" s="32"/>
    </row>
    <row r="45" spans="1:9">
      <c r="A45" s="21"/>
      <c r="B45" s="101" t="s">
        <v>28</v>
      </c>
      <c r="C45" s="228">
        <f>SUM(E45:I45)</f>
        <v>1</v>
      </c>
      <c r="D45" s="225">
        <f>C45*100/$C$42</f>
        <v>33.333333333333336</v>
      </c>
      <c r="E45" s="32">
        <v>1</v>
      </c>
      <c r="F45" s="32"/>
      <c r="G45" s="32"/>
      <c r="H45" s="32"/>
      <c r="I45" s="32"/>
    </row>
    <row r="46" spans="1:9" ht="14.4" customHeight="1">
      <c r="A46" s="342" t="s">
        <v>131</v>
      </c>
      <c r="B46" s="56" t="s">
        <v>25</v>
      </c>
      <c r="C46" s="220">
        <f>SUM(C47:C49)</f>
        <v>4564</v>
      </c>
      <c r="D46" s="221">
        <v>100</v>
      </c>
      <c r="E46" s="220">
        <f t="shared" ref="E46:I46" si="11">SUM(E47:E49)</f>
        <v>4278</v>
      </c>
      <c r="F46" s="220">
        <f t="shared" si="11"/>
        <v>116</v>
      </c>
      <c r="G46" s="220">
        <f t="shared" si="11"/>
        <v>77</v>
      </c>
      <c r="H46" s="220">
        <f t="shared" si="11"/>
        <v>92</v>
      </c>
      <c r="I46" s="220">
        <f t="shared" si="11"/>
        <v>1</v>
      </c>
    </row>
    <row r="47" spans="1:9">
      <c r="A47" s="343"/>
      <c r="B47" s="56" t="s">
        <v>29</v>
      </c>
      <c r="C47" s="110">
        <f>C51+C55+C59+C63+C67+C71+C75+C79</f>
        <v>1562</v>
      </c>
      <c r="D47" s="223">
        <f>C47*100/$C$46</f>
        <v>34.224364592462749</v>
      </c>
      <c r="E47" s="220">
        <f t="shared" ref="E47:I49" si="12">E51+E55+E59+E63+E67+E71+E75+E79</f>
        <v>1360</v>
      </c>
      <c r="F47" s="220">
        <f t="shared" si="12"/>
        <v>91</v>
      </c>
      <c r="G47" s="220">
        <f t="shared" si="12"/>
        <v>52</v>
      </c>
      <c r="H47" s="220">
        <f t="shared" si="12"/>
        <v>59</v>
      </c>
      <c r="I47" s="220"/>
    </row>
    <row r="48" spans="1:9">
      <c r="A48" s="343"/>
      <c r="B48" s="56" t="s">
        <v>30</v>
      </c>
      <c r="C48" s="110">
        <f>C52+C56+C60+C64+C68+C72+C76+C80</f>
        <v>949</v>
      </c>
      <c r="D48" s="223">
        <f>C48*100/$C$46</f>
        <v>20.793163891323399</v>
      </c>
      <c r="E48" s="220">
        <f t="shared" si="12"/>
        <v>920</v>
      </c>
      <c r="F48" s="220">
        <f t="shared" si="12"/>
        <v>13</v>
      </c>
      <c r="G48" s="220">
        <f t="shared" si="12"/>
        <v>9</v>
      </c>
      <c r="H48" s="220">
        <f t="shared" si="12"/>
        <v>7</v>
      </c>
      <c r="I48" s="220"/>
    </row>
    <row r="49" spans="1:9">
      <c r="A49" s="344"/>
      <c r="B49" s="56" t="s">
        <v>28</v>
      </c>
      <c r="C49" s="110">
        <f>C53+C57+C61+C65+C69+C73+C77+C81</f>
        <v>2053</v>
      </c>
      <c r="D49" s="223">
        <f>C49*100/$C$46</f>
        <v>44.982471516213849</v>
      </c>
      <c r="E49" s="220">
        <f t="shared" si="12"/>
        <v>1998</v>
      </c>
      <c r="F49" s="220">
        <f t="shared" si="12"/>
        <v>12</v>
      </c>
      <c r="G49" s="220">
        <f t="shared" si="12"/>
        <v>16</v>
      </c>
      <c r="H49" s="220">
        <f t="shared" si="12"/>
        <v>26</v>
      </c>
      <c r="I49" s="220">
        <f t="shared" si="12"/>
        <v>1</v>
      </c>
    </row>
    <row r="50" spans="1:9">
      <c r="A50" s="123" t="s">
        <v>26</v>
      </c>
      <c r="B50" s="30" t="s">
        <v>25</v>
      </c>
      <c r="C50" s="31">
        <f>SUM(C51:C53)</f>
        <v>7</v>
      </c>
      <c r="D50" s="224">
        <v>100</v>
      </c>
      <c r="E50" s="31">
        <f t="shared" ref="E50" si="13">SUM(E51:E53)</f>
        <v>7</v>
      </c>
      <c r="F50" s="31"/>
      <c r="G50" s="31"/>
      <c r="H50" s="31"/>
      <c r="I50" s="31"/>
    </row>
    <row r="51" spans="1:9">
      <c r="A51" s="124"/>
      <c r="B51" s="101" t="s">
        <v>29</v>
      </c>
      <c r="C51" s="32">
        <f t="shared" ref="C51:C61" si="14">SUM(E51:I51)</f>
        <v>1</v>
      </c>
      <c r="D51" s="225">
        <f>C51*100/$C$50</f>
        <v>14.285714285714286</v>
      </c>
      <c r="E51" s="32">
        <v>1</v>
      </c>
      <c r="F51" s="32"/>
      <c r="G51" s="32"/>
      <c r="H51" s="32"/>
      <c r="I51" s="32"/>
    </row>
    <row r="52" spans="1:9">
      <c r="A52" s="125"/>
      <c r="B52" s="101" t="s">
        <v>30</v>
      </c>
      <c r="C52" s="32">
        <f t="shared" si="14"/>
        <v>3</v>
      </c>
      <c r="D52" s="225">
        <f>C52*100/$C$50</f>
        <v>42.857142857142854</v>
      </c>
      <c r="E52" s="32">
        <v>3</v>
      </c>
      <c r="F52" s="32"/>
      <c r="G52" s="32"/>
      <c r="H52" s="32"/>
      <c r="I52" s="32"/>
    </row>
    <row r="53" spans="1:9">
      <c r="A53" s="125"/>
      <c r="B53" s="101" t="s">
        <v>28</v>
      </c>
      <c r="C53" s="32">
        <f t="shared" si="14"/>
        <v>3</v>
      </c>
      <c r="D53" s="225">
        <f>C53*100/$C$50</f>
        <v>42.857142857142854</v>
      </c>
      <c r="E53" s="32">
        <v>3</v>
      </c>
      <c r="F53" s="32"/>
      <c r="G53" s="32"/>
      <c r="H53" s="32"/>
      <c r="I53" s="32"/>
    </row>
    <row r="54" spans="1:9">
      <c r="A54" s="126" t="s">
        <v>247</v>
      </c>
      <c r="B54" s="30" t="s">
        <v>25</v>
      </c>
      <c r="C54" s="109">
        <f t="shared" si="14"/>
        <v>187</v>
      </c>
      <c r="D54" s="224">
        <v>100</v>
      </c>
      <c r="E54" s="31">
        <f t="shared" ref="E54:H54" si="15">SUM(E55:E57)</f>
        <v>179</v>
      </c>
      <c r="F54" s="31"/>
      <c r="G54" s="31">
        <f t="shared" si="15"/>
        <v>5</v>
      </c>
      <c r="H54" s="31">
        <f t="shared" si="15"/>
        <v>3</v>
      </c>
      <c r="I54" s="31"/>
    </row>
    <row r="55" spans="1:9">
      <c r="A55" s="129"/>
      <c r="B55" s="101" t="s">
        <v>29</v>
      </c>
      <c r="C55" s="32">
        <f t="shared" si="14"/>
        <v>21</v>
      </c>
      <c r="D55" s="225">
        <f>C55*100/$C$54</f>
        <v>11.229946524064172</v>
      </c>
      <c r="E55" s="32">
        <v>16</v>
      </c>
      <c r="F55" s="32"/>
      <c r="G55" s="32">
        <v>2</v>
      </c>
      <c r="H55" s="32">
        <v>3</v>
      </c>
      <c r="I55" s="32"/>
    </row>
    <row r="56" spans="1:9">
      <c r="A56" s="125"/>
      <c r="B56" s="101" t="s">
        <v>30</v>
      </c>
      <c r="C56" s="32">
        <f t="shared" si="14"/>
        <v>86</v>
      </c>
      <c r="D56" s="225">
        <f>C56*100/$C$54</f>
        <v>45.989304812834227</v>
      </c>
      <c r="E56" s="32">
        <v>83</v>
      </c>
      <c r="F56" s="32"/>
      <c r="G56" s="32">
        <v>3</v>
      </c>
      <c r="H56" s="32"/>
      <c r="I56" s="32"/>
    </row>
    <row r="57" spans="1:9">
      <c r="A57" s="125"/>
      <c r="B57" s="101" t="s">
        <v>28</v>
      </c>
      <c r="C57" s="32">
        <f t="shared" si="14"/>
        <v>80</v>
      </c>
      <c r="D57" s="225">
        <f>C57*100/$C$54</f>
        <v>42.780748663101605</v>
      </c>
      <c r="E57" s="32">
        <v>80</v>
      </c>
      <c r="F57" s="32"/>
      <c r="G57" s="32"/>
      <c r="H57" s="32"/>
      <c r="I57" s="32"/>
    </row>
    <row r="58" spans="1:9">
      <c r="A58" s="126" t="s">
        <v>248</v>
      </c>
      <c r="B58" s="30" t="s">
        <v>25</v>
      </c>
      <c r="C58" s="109">
        <f t="shared" si="14"/>
        <v>607</v>
      </c>
      <c r="D58" s="224">
        <v>100</v>
      </c>
      <c r="E58" s="31">
        <f t="shared" ref="E58:H58" si="16">SUM(E59:E61)</f>
        <v>588</v>
      </c>
      <c r="F58" s="31">
        <f t="shared" si="16"/>
        <v>10</v>
      </c>
      <c r="G58" s="31">
        <f t="shared" si="16"/>
        <v>2</v>
      </c>
      <c r="H58" s="31">
        <f t="shared" si="16"/>
        <v>7</v>
      </c>
      <c r="I58" s="31"/>
    </row>
    <row r="59" spans="1:9">
      <c r="A59" s="129"/>
      <c r="B59" s="101" t="s">
        <v>29</v>
      </c>
      <c r="C59" s="32">
        <f t="shared" si="14"/>
        <v>94</v>
      </c>
      <c r="D59" s="225">
        <f>C59*100/$C$58</f>
        <v>15.485996705107084</v>
      </c>
      <c r="E59" s="32">
        <v>84</v>
      </c>
      <c r="F59" s="32">
        <v>6</v>
      </c>
      <c r="G59" s="32">
        <v>1</v>
      </c>
      <c r="H59" s="32">
        <v>3</v>
      </c>
      <c r="I59" s="32"/>
    </row>
    <row r="60" spans="1:9">
      <c r="A60" s="125"/>
      <c r="B60" s="101" t="s">
        <v>30</v>
      </c>
      <c r="C60" s="32">
        <f t="shared" si="14"/>
        <v>208</v>
      </c>
      <c r="D60" s="225">
        <f>C60*100/$C$58</f>
        <v>34.266886326194395</v>
      </c>
      <c r="E60" s="32">
        <v>204</v>
      </c>
      <c r="F60" s="32">
        <v>3</v>
      </c>
      <c r="G60" s="32">
        <v>1</v>
      </c>
      <c r="H60" s="32"/>
      <c r="I60" s="32"/>
    </row>
    <row r="61" spans="1:9">
      <c r="A61" s="125"/>
      <c r="B61" s="101" t="s">
        <v>28</v>
      </c>
      <c r="C61" s="32">
        <f t="shared" si="14"/>
        <v>305</v>
      </c>
      <c r="D61" s="225">
        <f>C61*100/$C$58</f>
        <v>50.247116968698521</v>
      </c>
      <c r="E61" s="32">
        <v>300</v>
      </c>
      <c r="F61" s="32">
        <v>1</v>
      </c>
      <c r="G61" s="32">
        <v>0</v>
      </c>
      <c r="H61" s="32">
        <v>4</v>
      </c>
      <c r="I61" s="32"/>
    </row>
    <row r="62" spans="1:9">
      <c r="A62" s="126" t="s">
        <v>249</v>
      </c>
      <c r="B62" s="30" t="s">
        <v>25</v>
      </c>
      <c r="C62" s="109">
        <f>SUM(C63:C65)</f>
        <v>2030</v>
      </c>
      <c r="D62" s="224">
        <v>100</v>
      </c>
      <c r="E62" s="31">
        <f t="shared" ref="E62:I62" si="17">SUM(E63:E65)</f>
        <v>1896</v>
      </c>
      <c r="F62" s="31">
        <f t="shared" si="17"/>
        <v>49</v>
      </c>
      <c r="G62" s="31">
        <f t="shared" si="17"/>
        <v>37</v>
      </c>
      <c r="H62" s="31">
        <f t="shared" si="17"/>
        <v>47</v>
      </c>
      <c r="I62" s="31">
        <f t="shared" si="17"/>
        <v>1</v>
      </c>
    </row>
    <row r="63" spans="1:9">
      <c r="A63" s="129"/>
      <c r="B63" s="101" t="s">
        <v>29</v>
      </c>
      <c r="C63" s="32">
        <f t="shared" ref="C63:C81" si="18">SUM(E63:I63)</f>
        <v>701</v>
      </c>
      <c r="D63" s="225">
        <f>C63*100/$C$62</f>
        <v>34.532019704433495</v>
      </c>
      <c r="E63" s="32">
        <v>604</v>
      </c>
      <c r="F63" s="32">
        <v>40</v>
      </c>
      <c r="G63" s="32">
        <v>24</v>
      </c>
      <c r="H63" s="32">
        <v>33</v>
      </c>
      <c r="I63" s="32"/>
    </row>
    <row r="64" spans="1:9">
      <c r="A64" s="125"/>
      <c r="B64" s="101" t="s">
        <v>30</v>
      </c>
      <c r="C64" s="32">
        <f t="shared" si="18"/>
        <v>440</v>
      </c>
      <c r="D64" s="225">
        <f>C64*100/$C$62</f>
        <v>21.674876847290641</v>
      </c>
      <c r="E64" s="32">
        <v>427</v>
      </c>
      <c r="F64" s="32">
        <v>4</v>
      </c>
      <c r="G64" s="32">
        <v>5</v>
      </c>
      <c r="H64" s="32">
        <v>4</v>
      </c>
      <c r="I64" s="32"/>
    </row>
    <row r="65" spans="1:9">
      <c r="A65" s="125"/>
      <c r="B65" s="101" t="s">
        <v>28</v>
      </c>
      <c r="C65" s="32">
        <f t="shared" si="18"/>
        <v>889</v>
      </c>
      <c r="D65" s="225">
        <f>C65*100/$C$62</f>
        <v>43.793103448275865</v>
      </c>
      <c r="E65" s="32">
        <v>865</v>
      </c>
      <c r="F65" s="32">
        <v>5</v>
      </c>
      <c r="G65" s="32">
        <v>8</v>
      </c>
      <c r="H65" s="32">
        <v>10</v>
      </c>
      <c r="I65" s="32">
        <v>1</v>
      </c>
    </row>
    <row r="66" spans="1:9">
      <c r="A66" s="126" t="s">
        <v>250</v>
      </c>
      <c r="B66" s="30" t="s">
        <v>25</v>
      </c>
      <c r="C66" s="109">
        <f t="shared" si="18"/>
        <v>1655</v>
      </c>
      <c r="D66" s="224">
        <v>100</v>
      </c>
      <c r="E66" s="31">
        <f t="shared" ref="E66:H66" si="19">SUM(E67:E69)</f>
        <v>1534</v>
      </c>
      <c r="F66" s="31">
        <f t="shared" si="19"/>
        <v>55</v>
      </c>
      <c r="G66" s="31">
        <f t="shared" si="19"/>
        <v>32</v>
      </c>
      <c r="H66" s="31">
        <f t="shared" si="19"/>
        <v>34</v>
      </c>
      <c r="I66" s="31"/>
    </row>
    <row r="67" spans="1:9">
      <c r="A67" s="129"/>
      <c r="B67" s="101" t="s">
        <v>29</v>
      </c>
      <c r="C67" s="32">
        <f t="shared" si="18"/>
        <v>717</v>
      </c>
      <c r="D67" s="225">
        <f>C67*100/$C$66</f>
        <v>43.323262839879156</v>
      </c>
      <c r="E67" s="32">
        <v>629</v>
      </c>
      <c r="F67" s="32">
        <v>44</v>
      </c>
      <c r="G67" s="32">
        <v>25</v>
      </c>
      <c r="H67" s="32">
        <v>19</v>
      </c>
      <c r="I67" s="32"/>
    </row>
    <row r="68" spans="1:9">
      <c r="A68" s="125"/>
      <c r="B68" s="101" t="s">
        <v>30</v>
      </c>
      <c r="C68" s="32">
        <f t="shared" si="18"/>
        <v>202</v>
      </c>
      <c r="D68" s="225">
        <f>C68*100/$C$66</f>
        <v>12.205438066465257</v>
      </c>
      <c r="E68" s="32">
        <v>194</v>
      </c>
      <c r="F68" s="32">
        <v>5</v>
      </c>
      <c r="G68" s="32"/>
      <c r="H68" s="32">
        <v>3</v>
      </c>
      <c r="I68" s="32"/>
    </row>
    <row r="69" spans="1:9">
      <c r="A69" s="125"/>
      <c r="B69" s="101" t="s">
        <v>28</v>
      </c>
      <c r="C69" s="32">
        <f t="shared" si="18"/>
        <v>736</v>
      </c>
      <c r="D69" s="225">
        <f>C69*100/$C$66</f>
        <v>44.471299093655588</v>
      </c>
      <c r="E69" s="32">
        <v>711</v>
      </c>
      <c r="F69" s="32">
        <v>6</v>
      </c>
      <c r="G69" s="32">
        <v>7</v>
      </c>
      <c r="H69" s="32">
        <v>12</v>
      </c>
      <c r="I69" s="32"/>
    </row>
    <row r="70" spans="1:9">
      <c r="A70" s="126" t="s">
        <v>251</v>
      </c>
      <c r="B70" s="30" t="s">
        <v>25</v>
      </c>
      <c r="C70" s="109">
        <f t="shared" si="18"/>
        <v>72</v>
      </c>
      <c r="D70" s="224">
        <v>100</v>
      </c>
      <c r="E70" s="31">
        <f t="shared" ref="E70:H70" si="20">SUM(E71:E73)</f>
        <v>69</v>
      </c>
      <c r="F70" s="31">
        <f t="shared" si="20"/>
        <v>1</v>
      </c>
      <c r="G70" s="31">
        <f t="shared" si="20"/>
        <v>1</v>
      </c>
      <c r="H70" s="31">
        <f t="shared" si="20"/>
        <v>1</v>
      </c>
      <c r="I70" s="31"/>
    </row>
    <row r="71" spans="1:9">
      <c r="A71" s="129"/>
      <c r="B71" s="101" t="s">
        <v>29</v>
      </c>
      <c r="C71" s="32">
        <f t="shared" si="18"/>
        <v>25</v>
      </c>
      <c r="D71" s="225">
        <f>C71*100/$C$70</f>
        <v>34.722222222222221</v>
      </c>
      <c r="E71" s="32">
        <v>24</v>
      </c>
      <c r="F71" s="32"/>
      <c r="G71" s="32"/>
      <c r="H71" s="32">
        <v>1</v>
      </c>
      <c r="I71" s="32"/>
    </row>
    <row r="72" spans="1:9">
      <c r="A72" s="125"/>
      <c r="B72" s="101" t="s">
        <v>30</v>
      </c>
      <c r="C72" s="32">
        <f t="shared" si="18"/>
        <v>9</v>
      </c>
      <c r="D72" s="225">
        <f>C72*100/$C$70</f>
        <v>12.5</v>
      </c>
      <c r="E72" s="32">
        <v>8</v>
      </c>
      <c r="F72" s="32">
        <v>1</v>
      </c>
      <c r="G72" s="32"/>
      <c r="H72" s="32"/>
      <c r="I72" s="32"/>
    </row>
    <row r="73" spans="1:9">
      <c r="A73" s="125"/>
      <c r="B73" s="101" t="s">
        <v>28</v>
      </c>
      <c r="C73" s="32">
        <f t="shared" si="18"/>
        <v>38</v>
      </c>
      <c r="D73" s="225">
        <f>C73*100/$C$70</f>
        <v>52.777777777777779</v>
      </c>
      <c r="E73" s="32">
        <v>37</v>
      </c>
      <c r="F73" s="32"/>
      <c r="G73" s="32">
        <v>1</v>
      </c>
      <c r="H73" s="32"/>
      <c r="I73" s="32"/>
    </row>
    <row r="74" spans="1:9">
      <c r="A74" s="126" t="s">
        <v>252</v>
      </c>
      <c r="B74" s="30" t="s">
        <v>25</v>
      </c>
      <c r="C74" s="109">
        <f t="shared" si="18"/>
        <v>3</v>
      </c>
      <c r="D74" s="224">
        <v>100</v>
      </c>
      <c r="E74" s="31">
        <f t="shared" ref="E74:F74" si="21">SUM(E75:E77)</f>
        <v>2</v>
      </c>
      <c r="F74" s="31">
        <f t="shared" si="21"/>
        <v>1</v>
      </c>
      <c r="G74" s="31"/>
      <c r="H74" s="31"/>
      <c r="I74" s="31"/>
    </row>
    <row r="75" spans="1:9">
      <c r="A75" s="124"/>
      <c r="B75" s="101" t="s">
        <v>29</v>
      </c>
      <c r="C75" s="32">
        <f t="shared" si="18"/>
        <v>1</v>
      </c>
      <c r="D75" s="225">
        <f>C75*100/$C$74</f>
        <v>33.333333333333336</v>
      </c>
      <c r="E75" s="32"/>
      <c r="F75" s="32">
        <v>1</v>
      </c>
      <c r="G75" s="32"/>
      <c r="H75" s="32"/>
      <c r="I75" s="32"/>
    </row>
    <row r="76" spans="1:9">
      <c r="A76" s="125"/>
      <c r="B76" s="101" t="s">
        <v>30</v>
      </c>
      <c r="C76" s="32">
        <f t="shared" si="18"/>
        <v>1</v>
      </c>
      <c r="D76" s="225">
        <f>C76*100/$C$74</f>
        <v>33.333333333333336</v>
      </c>
      <c r="E76" s="32">
        <v>1</v>
      </c>
      <c r="F76" s="32"/>
      <c r="G76" s="32"/>
      <c r="H76" s="32"/>
      <c r="I76" s="32"/>
    </row>
    <row r="77" spans="1:9">
      <c r="A77" s="125"/>
      <c r="B77" s="101" t="s">
        <v>28</v>
      </c>
      <c r="C77" s="32">
        <f t="shared" si="18"/>
        <v>1</v>
      </c>
      <c r="D77" s="225">
        <f>C77*100/$C$74</f>
        <v>33.333333333333336</v>
      </c>
      <c r="E77" s="32">
        <v>1</v>
      </c>
      <c r="F77" s="32"/>
      <c r="G77" s="32"/>
      <c r="H77" s="32"/>
      <c r="I77" s="32"/>
    </row>
    <row r="78" spans="1:9">
      <c r="A78" s="126" t="s">
        <v>27</v>
      </c>
      <c r="B78" s="30" t="s">
        <v>25</v>
      </c>
      <c r="C78" s="109">
        <f t="shared" si="18"/>
        <v>3</v>
      </c>
      <c r="D78" s="224">
        <v>100</v>
      </c>
      <c r="E78" s="31">
        <f t="shared" ref="E78" si="22">SUM(E79:E81)</f>
        <v>3</v>
      </c>
      <c r="F78" s="31"/>
      <c r="G78" s="31"/>
      <c r="H78" s="31"/>
      <c r="I78" s="31"/>
    </row>
    <row r="79" spans="1:9">
      <c r="A79" s="22"/>
      <c r="B79" s="101" t="s">
        <v>29</v>
      </c>
      <c r="C79" s="32">
        <f t="shared" si="18"/>
        <v>2</v>
      </c>
      <c r="D79" s="225">
        <f>C79*100/$C$78</f>
        <v>66.666666666666671</v>
      </c>
      <c r="E79" s="32">
        <v>2</v>
      </c>
      <c r="F79" s="32"/>
      <c r="G79" s="32"/>
      <c r="H79" s="32"/>
      <c r="I79" s="32"/>
    </row>
    <row r="80" spans="1:9">
      <c r="A80" s="21"/>
      <c r="B80" s="101" t="s">
        <v>30</v>
      </c>
      <c r="C80" s="32">
        <f t="shared" si="18"/>
        <v>0</v>
      </c>
      <c r="D80" s="225">
        <f>C80*100/$C$78</f>
        <v>0</v>
      </c>
      <c r="E80" s="32"/>
      <c r="F80" s="34"/>
      <c r="G80" s="34"/>
      <c r="H80" s="34"/>
      <c r="I80" s="34"/>
    </row>
    <row r="81" spans="1:9">
      <c r="A81" s="21"/>
      <c r="B81" s="101" t="s">
        <v>28</v>
      </c>
      <c r="C81" s="32">
        <f t="shared" si="18"/>
        <v>1</v>
      </c>
      <c r="D81" s="225">
        <f>C81*100/$C$78</f>
        <v>33.333333333333336</v>
      </c>
      <c r="E81" s="32">
        <v>1</v>
      </c>
      <c r="F81" s="32"/>
      <c r="G81" s="32"/>
      <c r="H81" s="32"/>
      <c r="I81" s="32"/>
    </row>
    <row r="82" spans="1:9" ht="14.4" customHeight="1">
      <c r="A82" s="342" t="s">
        <v>130</v>
      </c>
      <c r="B82" s="56" t="s">
        <v>25</v>
      </c>
      <c r="C82" s="110">
        <f>SUM(C83:C85)</f>
        <v>3402</v>
      </c>
      <c r="D82" s="223">
        <v>100</v>
      </c>
      <c r="E82" s="110">
        <f>E86+E90+E94+E98+E102+E106+E110+E114</f>
        <v>3350</v>
      </c>
      <c r="F82" s="110">
        <f>F86+F90+F94+F98+F102+F106+F110+F114</f>
        <v>30</v>
      </c>
      <c r="G82" s="110">
        <f>G86+G90+G94+G98+G102+G106+G110+G114</f>
        <v>17</v>
      </c>
      <c r="H82" s="110">
        <f>H86+H90+H94+H98+H102+H106+H110+H114</f>
        <v>5</v>
      </c>
      <c r="I82" s="110">
        <f>I86+I90+I94+I98+I102+I106+I110+I114</f>
        <v>0</v>
      </c>
    </row>
    <row r="83" spans="1:9">
      <c r="A83" s="343"/>
      <c r="B83" s="56" t="s">
        <v>29</v>
      </c>
      <c r="C83" s="110">
        <f>E83+F83+G83+H83+I83</f>
        <v>2792</v>
      </c>
      <c r="D83" s="223">
        <f>C83*100/$C$82</f>
        <v>82.069370958259853</v>
      </c>
      <c r="E83" s="110">
        <f t="shared" ref="E83:H85" si="23">E87+E91+E95+E99+E103+E107+E111+E115</f>
        <v>2747</v>
      </c>
      <c r="F83" s="110">
        <f t="shared" si="23"/>
        <v>27</v>
      </c>
      <c r="G83" s="110">
        <f t="shared" si="23"/>
        <v>15</v>
      </c>
      <c r="H83" s="110">
        <f t="shared" si="23"/>
        <v>3</v>
      </c>
      <c r="I83" s="110"/>
    </row>
    <row r="84" spans="1:9">
      <c r="A84" s="343"/>
      <c r="B84" s="56" t="s">
        <v>30</v>
      </c>
      <c r="C84" s="110">
        <f>E84+F84+G84+H84+I84</f>
        <v>610</v>
      </c>
      <c r="D84" s="223">
        <f>C84*100/$C$82</f>
        <v>17.930629041740154</v>
      </c>
      <c r="E84" s="110">
        <f t="shared" si="23"/>
        <v>603</v>
      </c>
      <c r="F84" s="110">
        <f t="shared" si="23"/>
        <v>3</v>
      </c>
      <c r="G84" s="110">
        <f t="shared" si="23"/>
        <v>2</v>
      </c>
      <c r="H84" s="110">
        <f t="shared" si="23"/>
        <v>2</v>
      </c>
      <c r="I84" s="110"/>
    </row>
    <row r="85" spans="1:9">
      <c r="A85" s="344"/>
      <c r="B85" s="56" t="s">
        <v>28</v>
      </c>
      <c r="C85" s="110">
        <f>E85+F85+G85+H85+I85</f>
        <v>0</v>
      </c>
      <c r="D85" s="223">
        <f>C85*100/$C$82</f>
        <v>0</v>
      </c>
      <c r="E85" s="110">
        <f t="shared" si="23"/>
        <v>0</v>
      </c>
      <c r="F85" s="110">
        <f t="shared" si="23"/>
        <v>0</v>
      </c>
      <c r="G85" s="110">
        <f t="shared" si="23"/>
        <v>0</v>
      </c>
      <c r="H85" s="110">
        <f t="shared" si="23"/>
        <v>0</v>
      </c>
      <c r="I85" s="110">
        <f>I89+I93+I97+I101+I105+I109+I113+I117</f>
        <v>0</v>
      </c>
    </row>
    <row r="86" spans="1:9">
      <c r="A86" s="123" t="s">
        <v>26</v>
      </c>
      <c r="B86" s="30" t="s">
        <v>25</v>
      </c>
      <c r="C86" s="109">
        <f>SUM(E86:I86)</f>
        <v>0</v>
      </c>
      <c r="D86" s="224">
        <v>100</v>
      </c>
      <c r="E86" s="31"/>
      <c r="F86" s="31"/>
      <c r="G86" s="31"/>
      <c r="H86" s="31"/>
      <c r="I86" s="31"/>
    </row>
    <row r="87" spans="1:9">
      <c r="A87" s="124"/>
      <c r="B87" s="101" t="s">
        <v>29</v>
      </c>
      <c r="C87" s="20"/>
      <c r="D87" s="226"/>
      <c r="E87" s="32"/>
      <c r="F87" s="32"/>
      <c r="G87" s="32"/>
      <c r="H87" s="32"/>
      <c r="I87" s="32"/>
    </row>
    <row r="88" spans="1:9">
      <c r="A88" s="125"/>
      <c r="B88" s="101" t="s">
        <v>30</v>
      </c>
      <c r="C88" s="20"/>
      <c r="D88" s="226"/>
      <c r="E88" s="32"/>
      <c r="F88" s="32"/>
      <c r="G88" s="32"/>
      <c r="H88" s="32"/>
      <c r="I88" s="32"/>
    </row>
    <row r="89" spans="1:9">
      <c r="A89" s="125"/>
      <c r="B89" s="101" t="s">
        <v>28</v>
      </c>
      <c r="C89" s="20"/>
      <c r="D89" s="226"/>
      <c r="E89" s="33"/>
      <c r="F89" s="33"/>
      <c r="G89" s="34"/>
      <c r="H89" s="34"/>
      <c r="I89" s="34"/>
    </row>
    <row r="90" spans="1:9">
      <c r="A90" s="126" t="s">
        <v>247</v>
      </c>
      <c r="B90" s="30" t="s">
        <v>25</v>
      </c>
      <c r="C90" s="109">
        <f>SUM(E90:I90)</f>
        <v>115</v>
      </c>
      <c r="D90" s="224">
        <v>100</v>
      </c>
      <c r="E90" s="31">
        <f t="shared" ref="E90:F90" si="24">SUM(E91:E93)</f>
        <v>114</v>
      </c>
      <c r="F90" s="31">
        <f t="shared" si="24"/>
        <v>1</v>
      </c>
      <c r="G90" s="31"/>
      <c r="H90" s="31"/>
      <c r="I90" s="31"/>
    </row>
    <row r="91" spans="1:9">
      <c r="A91" s="129"/>
      <c r="B91" s="101" t="s">
        <v>29</v>
      </c>
      <c r="C91" s="32">
        <f>SUM(E91:I91)</f>
        <v>42</v>
      </c>
      <c r="D91" s="225">
        <f>C91*100/$C$90</f>
        <v>36.521739130434781</v>
      </c>
      <c r="E91" s="32">
        <v>42</v>
      </c>
      <c r="F91" s="32"/>
      <c r="G91" s="32"/>
      <c r="H91" s="32"/>
      <c r="I91" s="32"/>
    </row>
    <row r="92" spans="1:9">
      <c r="A92" s="125"/>
      <c r="B92" s="101" t="s">
        <v>30</v>
      </c>
      <c r="C92" s="32">
        <f>SUM(E92:I92)</f>
        <v>73</v>
      </c>
      <c r="D92" s="225">
        <f>C92*100/$C$90</f>
        <v>63.478260869565219</v>
      </c>
      <c r="E92" s="32">
        <v>72</v>
      </c>
      <c r="F92" s="32">
        <v>1</v>
      </c>
      <c r="G92" s="32"/>
      <c r="H92" s="32"/>
      <c r="I92" s="32"/>
    </row>
    <row r="93" spans="1:9">
      <c r="A93" s="125"/>
      <c r="B93" s="101" t="s">
        <v>28</v>
      </c>
      <c r="C93" s="32"/>
      <c r="D93" s="225"/>
      <c r="E93" s="32"/>
      <c r="F93" s="32"/>
      <c r="G93" s="32"/>
      <c r="H93" s="32"/>
      <c r="I93" s="32"/>
    </row>
    <row r="94" spans="1:9">
      <c r="A94" s="126" t="s">
        <v>248</v>
      </c>
      <c r="B94" s="30" t="s">
        <v>25</v>
      </c>
      <c r="C94" s="109">
        <f>SUM(E94:I94)</f>
        <v>419</v>
      </c>
      <c r="D94" s="224">
        <v>100</v>
      </c>
      <c r="E94" s="31">
        <f t="shared" ref="E94:H94" si="25">SUM(E95:E97)</f>
        <v>408</v>
      </c>
      <c r="F94" s="31">
        <f t="shared" si="25"/>
        <v>7</v>
      </c>
      <c r="G94" s="31">
        <f t="shared" si="25"/>
        <v>1</v>
      </c>
      <c r="H94" s="31">
        <f t="shared" si="25"/>
        <v>3</v>
      </c>
      <c r="I94" s="31"/>
    </row>
    <row r="95" spans="1:9">
      <c r="A95" s="129"/>
      <c r="B95" s="101" t="s">
        <v>29</v>
      </c>
      <c r="C95" s="32">
        <f>SUM(E95:I95)</f>
        <v>224</v>
      </c>
      <c r="D95" s="225">
        <f>C95*100/$C$94</f>
        <v>53.460620525059667</v>
      </c>
      <c r="E95" s="32">
        <v>215</v>
      </c>
      <c r="F95" s="32">
        <v>7</v>
      </c>
      <c r="G95" s="32">
        <v>1</v>
      </c>
      <c r="H95" s="32">
        <v>1</v>
      </c>
      <c r="I95" s="32"/>
    </row>
    <row r="96" spans="1:9">
      <c r="A96" s="125"/>
      <c r="B96" s="101" t="s">
        <v>30</v>
      </c>
      <c r="C96" s="32">
        <f>SUM(E96:I96)</f>
        <v>195</v>
      </c>
      <c r="D96" s="225">
        <f>C96*100/$C$94</f>
        <v>46.539379474940333</v>
      </c>
      <c r="E96" s="32">
        <v>193</v>
      </c>
      <c r="F96" s="32"/>
      <c r="G96" s="32"/>
      <c r="H96" s="32">
        <v>2</v>
      </c>
      <c r="I96" s="32"/>
    </row>
    <row r="97" spans="1:9">
      <c r="A97" s="125"/>
      <c r="B97" s="101" t="s">
        <v>28</v>
      </c>
      <c r="C97" s="32"/>
      <c r="D97" s="225"/>
      <c r="E97" s="32"/>
      <c r="F97" s="32"/>
      <c r="G97" s="32"/>
      <c r="H97" s="32"/>
      <c r="I97" s="32"/>
    </row>
    <row r="98" spans="1:9">
      <c r="A98" s="126" t="s">
        <v>249</v>
      </c>
      <c r="B98" s="30" t="s">
        <v>25</v>
      </c>
      <c r="C98" s="109">
        <f>SUM(E98:I98)</f>
        <v>1532</v>
      </c>
      <c r="D98" s="224">
        <v>100</v>
      </c>
      <c r="E98" s="31">
        <f t="shared" ref="E98:H98" si="26">SUM(E99:E101)</f>
        <v>1509</v>
      </c>
      <c r="F98" s="31">
        <f t="shared" si="26"/>
        <v>13</v>
      </c>
      <c r="G98" s="31">
        <f t="shared" si="26"/>
        <v>9</v>
      </c>
      <c r="H98" s="31">
        <f t="shared" si="26"/>
        <v>1</v>
      </c>
      <c r="I98" s="31"/>
    </row>
    <row r="99" spans="1:9">
      <c r="A99" s="129"/>
      <c r="B99" s="101" t="s">
        <v>29</v>
      </c>
      <c r="C99" s="32">
        <f>SUM(E99:I99)</f>
        <v>1294</v>
      </c>
      <c r="D99" s="225">
        <f>C99*100/$C$98</f>
        <v>84.464751958224539</v>
      </c>
      <c r="E99" s="32">
        <v>1275</v>
      </c>
      <c r="F99" s="32">
        <v>11</v>
      </c>
      <c r="G99" s="32">
        <v>7</v>
      </c>
      <c r="H99" s="32">
        <v>1</v>
      </c>
      <c r="I99" s="32"/>
    </row>
    <row r="100" spans="1:9">
      <c r="A100" s="125"/>
      <c r="B100" s="101" t="s">
        <v>30</v>
      </c>
      <c r="C100" s="32">
        <f>SUM(E100:I100)</f>
        <v>238</v>
      </c>
      <c r="D100" s="225">
        <f>C100*100/$C$98</f>
        <v>15.535248041775457</v>
      </c>
      <c r="E100" s="32">
        <v>234</v>
      </c>
      <c r="F100" s="32">
        <v>2</v>
      </c>
      <c r="G100" s="32">
        <v>2</v>
      </c>
      <c r="H100" s="32"/>
      <c r="I100" s="32"/>
    </row>
    <row r="101" spans="1:9">
      <c r="A101" s="125"/>
      <c r="B101" s="101" t="s">
        <v>28</v>
      </c>
      <c r="C101" s="32"/>
      <c r="D101" s="225"/>
      <c r="E101" s="32"/>
      <c r="F101" s="32"/>
      <c r="G101" s="32"/>
      <c r="H101" s="32"/>
      <c r="I101" s="32"/>
    </row>
    <row r="102" spans="1:9">
      <c r="A102" s="126" t="s">
        <v>250</v>
      </c>
      <c r="B102" s="30" t="s">
        <v>25</v>
      </c>
      <c r="C102" s="109">
        <f>SUM(E102:I102)</f>
        <v>1290</v>
      </c>
      <c r="D102" s="224">
        <v>100</v>
      </c>
      <c r="E102" s="31">
        <f t="shared" ref="E102:H102" si="27">SUM(E103:E105)</f>
        <v>1274</v>
      </c>
      <c r="F102" s="31">
        <f t="shared" si="27"/>
        <v>8</v>
      </c>
      <c r="G102" s="31">
        <f t="shared" si="27"/>
        <v>7</v>
      </c>
      <c r="H102" s="31">
        <f t="shared" si="27"/>
        <v>1</v>
      </c>
      <c r="I102" s="31"/>
    </row>
    <row r="103" spans="1:9">
      <c r="A103" s="129"/>
      <c r="B103" s="101" t="s">
        <v>29</v>
      </c>
      <c r="C103" s="32">
        <f>SUM(E103:I103)</f>
        <v>1188</v>
      </c>
      <c r="D103" s="225">
        <f>C103*100/$C$102</f>
        <v>92.093023255813947</v>
      </c>
      <c r="E103" s="32">
        <v>1172</v>
      </c>
      <c r="F103" s="32">
        <v>8</v>
      </c>
      <c r="G103" s="32">
        <v>7</v>
      </c>
      <c r="H103" s="32">
        <v>1</v>
      </c>
      <c r="I103" s="32"/>
    </row>
    <row r="104" spans="1:9">
      <c r="A104" s="125"/>
      <c r="B104" s="101" t="s">
        <v>30</v>
      </c>
      <c r="C104" s="32">
        <f>SUM(E104:I104)</f>
        <v>102</v>
      </c>
      <c r="D104" s="225">
        <f>C104*100/$C$102</f>
        <v>7.9069767441860463</v>
      </c>
      <c r="E104" s="32">
        <v>102</v>
      </c>
      <c r="F104" s="32"/>
      <c r="G104" s="32"/>
      <c r="H104" s="32"/>
      <c r="I104" s="32"/>
    </row>
    <row r="105" spans="1:9">
      <c r="A105" s="125"/>
      <c r="B105" s="101" t="s">
        <v>28</v>
      </c>
      <c r="C105" s="32"/>
      <c r="D105" s="225"/>
      <c r="E105" s="32"/>
      <c r="F105" s="32"/>
      <c r="G105" s="32"/>
      <c r="H105" s="32"/>
      <c r="I105" s="32"/>
    </row>
    <row r="106" spans="1:9">
      <c r="A106" s="126" t="s">
        <v>251</v>
      </c>
      <c r="B106" s="30" t="s">
        <v>25</v>
      </c>
      <c r="C106" s="109">
        <f>SUM(E106:I106)</f>
        <v>42</v>
      </c>
      <c r="D106" s="224">
        <v>100</v>
      </c>
      <c r="E106" s="31">
        <f t="shared" ref="E106:F106" si="28">SUM(E107:E109)</f>
        <v>41</v>
      </c>
      <c r="F106" s="31">
        <f t="shared" si="28"/>
        <v>1</v>
      </c>
      <c r="G106" s="31"/>
      <c r="H106" s="31"/>
      <c r="I106" s="31"/>
    </row>
    <row r="107" spans="1:9">
      <c r="A107" s="129"/>
      <c r="B107" s="101" t="s">
        <v>29</v>
      </c>
      <c r="C107" s="32">
        <f>SUM(E107:I107)</f>
        <v>40</v>
      </c>
      <c r="D107" s="225">
        <f>C107*100/$C$106</f>
        <v>95.238095238095241</v>
      </c>
      <c r="E107" s="32">
        <v>39</v>
      </c>
      <c r="F107" s="32">
        <v>1</v>
      </c>
      <c r="G107" s="32"/>
      <c r="H107" s="32"/>
      <c r="I107" s="32"/>
    </row>
    <row r="108" spans="1:9">
      <c r="A108" s="125"/>
      <c r="B108" s="101" t="s">
        <v>30</v>
      </c>
      <c r="C108" s="32">
        <f>SUM(E108:I108)</f>
        <v>2</v>
      </c>
      <c r="D108" s="225">
        <f>C108*100/$C$106</f>
        <v>4.7619047619047619</v>
      </c>
      <c r="E108" s="32">
        <v>2</v>
      </c>
      <c r="F108" s="32"/>
      <c r="G108" s="32"/>
      <c r="H108" s="32"/>
      <c r="I108" s="32"/>
    </row>
    <row r="109" spans="1:9">
      <c r="A109" s="125"/>
      <c r="B109" s="101" t="s">
        <v>28</v>
      </c>
      <c r="C109" s="32"/>
      <c r="D109" s="225"/>
      <c r="E109" s="32"/>
      <c r="F109" s="32"/>
      <c r="G109" s="32"/>
      <c r="H109" s="32"/>
      <c r="I109" s="32"/>
    </row>
    <row r="110" spans="1:9">
      <c r="A110" s="126" t="s">
        <v>252</v>
      </c>
      <c r="B110" s="30" t="s">
        <v>25</v>
      </c>
      <c r="C110" s="109">
        <f>SUM(E110:I110)</f>
        <v>4</v>
      </c>
      <c r="D110" s="224">
        <v>100</v>
      </c>
      <c r="E110" s="31">
        <f t="shared" ref="E110" si="29">SUM(E111:E113)</f>
        <v>4</v>
      </c>
      <c r="F110" s="31"/>
      <c r="G110" s="31"/>
      <c r="H110" s="31"/>
      <c r="I110" s="31"/>
    </row>
    <row r="111" spans="1:9">
      <c r="A111" s="124"/>
      <c r="B111" s="101" t="s">
        <v>29</v>
      </c>
      <c r="C111" s="32">
        <f>SUM(E111:I111)</f>
        <v>4</v>
      </c>
      <c r="D111" s="225">
        <f>C111*100/$C$110</f>
        <v>100</v>
      </c>
      <c r="E111" s="32">
        <v>4</v>
      </c>
      <c r="F111" s="32"/>
      <c r="G111" s="34"/>
      <c r="H111" s="34"/>
      <c r="I111" s="34"/>
    </row>
    <row r="112" spans="1:9">
      <c r="A112" s="125"/>
      <c r="B112" s="101" t="s">
        <v>30</v>
      </c>
      <c r="C112" s="20"/>
      <c r="D112" s="226"/>
      <c r="E112" s="32"/>
      <c r="F112" s="32"/>
      <c r="G112" s="32"/>
      <c r="H112" s="32"/>
      <c r="I112" s="32"/>
    </row>
    <row r="113" spans="1:9">
      <c r="A113" s="125"/>
      <c r="B113" s="101" t="s">
        <v>28</v>
      </c>
      <c r="C113" s="20"/>
      <c r="D113" s="226"/>
      <c r="E113" s="32"/>
      <c r="F113" s="32"/>
      <c r="G113" s="32"/>
      <c r="H113" s="32"/>
      <c r="I113" s="32"/>
    </row>
    <row r="114" spans="1:9">
      <c r="A114" s="126" t="s">
        <v>27</v>
      </c>
      <c r="B114" s="30" t="s">
        <v>25</v>
      </c>
      <c r="C114" s="109">
        <f>SUM(E114:I114)</f>
        <v>0</v>
      </c>
      <c r="D114" s="224">
        <v>100</v>
      </c>
      <c r="E114" s="31"/>
      <c r="F114" s="31"/>
      <c r="G114" s="31"/>
      <c r="H114" s="31"/>
      <c r="I114" s="31"/>
    </row>
    <row r="115" spans="1:9">
      <c r="A115" s="22"/>
      <c r="B115" s="101" t="s">
        <v>29</v>
      </c>
      <c r="C115" s="20"/>
      <c r="D115" s="226"/>
      <c r="E115" s="32"/>
      <c r="F115" s="32"/>
      <c r="G115" s="32"/>
      <c r="H115" s="32"/>
      <c r="I115" s="32"/>
    </row>
    <row r="116" spans="1:9">
      <c r="A116" s="21"/>
      <c r="B116" s="101" t="s">
        <v>30</v>
      </c>
      <c r="C116" s="20"/>
      <c r="D116" s="226"/>
      <c r="E116" s="32"/>
      <c r="F116" s="32"/>
      <c r="G116" s="32"/>
      <c r="H116" s="32"/>
      <c r="I116" s="32"/>
    </row>
    <row r="117" spans="1:9">
      <c r="A117" s="21"/>
      <c r="B117" s="101" t="s">
        <v>28</v>
      </c>
      <c r="C117" s="20"/>
      <c r="D117" s="226"/>
      <c r="E117" s="33"/>
      <c r="F117" s="33"/>
      <c r="G117" s="34"/>
      <c r="H117" s="34"/>
      <c r="I117" s="34"/>
    </row>
  </sheetData>
  <mergeCells count="13">
    <mergeCell ref="A46:A49"/>
    <mergeCell ref="A82:A85"/>
    <mergeCell ref="A10:A13"/>
    <mergeCell ref="A7:B9"/>
    <mergeCell ref="C7:D7"/>
    <mergeCell ref="C8:C9"/>
    <mergeCell ref="D8:D9"/>
    <mergeCell ref="E7:I7"/>
    <mergeCell ref="E8:E9"/>
    <mergeCell ref="F8:F9"/>
    <mergeCell ref="G8:G9"/>
    <mergeCell ref="H8:H9"/>
    <mergeCell ref="I8:I9"/>
  </mergeCells>
  <pageMargins left="0.7" right="0.7" top="0.75" bottom="0.75" header="0.3" footer="0.3"/>
  <ignoredErrors>
    <ignoredError sqref="D11:D13 C62 D47:D49" formula="1"/>
    <ignoredError sqref="C27:C29 C35:C37 C39:C41 C43 C45 C114 C86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04218-8B9B-4FAC-9F47-876AE69478D9}">
  <dimension ref="A1:W51"/>
  <sheetViews>
    <sheetView workbookViewId="0">
      <selection activeCell="A4" sqref="A4"/>
    </sheetView>
  </sheetViews>
  <sheetFormatPr defaultRowHeight="14.4"/>
  <cols>
    <col min="1" max="1" width="38.109375" customWidth="1"/>
    <col min="2" max="2" width="11.33203125" customWidth="1"/>
    <col min="3" max="3" width="10.109375" bestFit="1" customWidth="1"/>
    <col min="9" max="9" width="9.88671875" customWidth="1"/>
    <col min="17" max="17" width="12.6640625" customWidth="1"/>
    <col min="18" max="18" width="13.33203125" customWidth="1"/>
  </cols>
  <sheetData>
    <row r="1" spans="1:23">
      <c r="A1" s="364" t="s">
        <v>203</v>
      </c>
      <c r="B1" s="23"/>
      <c r="C1" s="23"/>
      <c r="D1" s="23"/>
      <c r="E1" s="23"/>
      <c r="F1" s="23"/>
      <c r="G1" s="23"/>
      <c r="H1" s="23"/>
      <c r="I1" s="23"/>
    </row>
    <row r="2" spans="1:23">
      <c r="A2" s="54" t="s">
        <v>204</v>
      </c>
      <c r="B2" s="24"/>
      <c r="C2" s="24"/>
      <c r="D2" s="24"/>
      <c r="E2" s="24"/>
      <c r="F2" s="24"/>
      <c r="G2" s="24"/>
      <c r="H2" s="24"/>
      <c r="I2" s="24"/>
    </row>
    <row r="3" spans="1:23">
      <c r="A3" s="5"/>
      <c r="B3" s="5"/>
      <c r="C3" s="5"/>
      <c r="D3" s="5"/>
      <c r="E3" s="5"/>
      <c r="F3" s="5"/>
      <c r="G3" s="5"/>
      <c r="H3" s="5"/>
      <c r="I3" s="5"/>
    </row>
    <row r="4" spans="1:23">
      <c r="A4" s="36" t="s">
        <v>221</v>
      </c>
      <c r="B4" s="52"/>
      <c r="C4" s="53"/>
      <c r="D4" s="52"/>
      <c r="E4" s="52"/>
      <c r="F4" s="52"/>
      <c r="G4" s="4"/>
      <c r="H4" s="4"/>
      <c r="I4" s="4"/>
    </row>
    <row r="5" spans="1:23">
      <c r="A5" s="29" t="s">
        <v>212</v>
      </c>
      <c r="B5" s="7"/>
      <c r="C5" s="7"/>
      <c r="D5" s="7"/>
      <c r="E5" s="27"/>
      <c r="F5" s="27"/>
      <c r="G5" s="27"/>
      <c r="H5" s="27"/>
      <c r="I5" s="27"/>
    </row>
    <row r="6" spans="1:23">
      <c r="A6" s="3"/>
      <c r="B6" s="3"/>
      <c r="C6" s="3"/>
      <c r="D6" s="3"/>
      <c r="E6" s="3"/>
      <c r="F6" s="3"/>
      <c r="G6" s="3"/>
      <c r="H6" s="3"/>
      <c r="I6" s="3"/>
    </row>
    <row r="7" spans="1:23" ht="28.2" customHeight="1">
      <c r="A7" s="363" t="s">
        <v>199</v>
      </c>
      <c r="B7" s="363" t="s">
        <v>191</v>
      </c>
      <c r="C7" s="363"/>
      <c r="D7" s="363" t="s">
        <v>190</v>
      </c>
      <c r="E7" s="363"/>
      <c r="F7" s="363"/>
      <c r="G7" s="363"/>
      <c r="H7" s="363"/>
      <c r="I7" s="363"/>
      <c r="M7" s="46"/>
    </row>
    <row r="8" spans="1:23">
      <c r="A8" s="363"/>
      <c r="B8" s="363" t="s">
        <v>189</v>
      </c>
      <c r="C8" s="363" t="s">
        <v>24</v>
      </c>
      <c r="D8" s="342">
        <v>0</v>
      </c>
      <c r="E8" s="342">
        <v>1</v>
      </c>
      <c r="F8" s="342">
        <v>2</v>
      </c>
      <c r="G8" s="342">
        <v>3</v>
      </c>
      <c r="H8" s="342">
        <v>4</v>
      </c>
      <c r="I8" s="362" t="s">
        <v>192</v>
      </c>
      <c r="M8" s="12"/>
    </row>
    <row r="9" spans="1:23" ht="34.5" customHeight="1">
      <c r="A9" s="363"/>
      <c r="B9" s="363"/>
      <c r="C9" s="363"/>
      <c r="D9" s="344"/>
      <c r="E9" s="344"/>
      <c r="F9" s="344"/>
      <c r="G9" s="344"/>
      <c r="H9" s="344"/>
      <c r="I9" s="362"/>
      <c r="M9" s="47"/>
    </row>
    <row r="10" spans="1:23" ht="38.4" customHeight="1">
      <c r="A10" s="202" t="s">
        <v>101</v>
      </c>
      <c r="B10" s="220">
        <f>B24+B38</f>
        <v>10687</v>
      </c>
      <c r="C10" s="240">
        <v>100</v>
      </c>
      <c r="D10" s="220">
        <f t="shared" ref="D10:I10" si="0">D24+D38</f>
        <v>3840</v>
      </c>
      <c r="E10" s="220">
        <f t="shared" si="0"/>
        <v>2206</v>
      </c>
      <c r="F10" s="220">
        <f t="shared" si="0"/>
        <v>2706</v>
      </c>
      <c r="G10" s="220">
        <f t="shared" si="0"/>
        <v>1206</v>
      </c>
      <c r="H10" s="220">
        <f t="shared" si="0"/>
        <v>458</v>
      </c>
      <c r="I10" s="220">
        <f t="shared" si="0"/>
        <v>271</v>
      </c>
      <c r="M10" s="12"/>
    </row>
    <row r="11" spans="1:23">
      <c r="A11" s="128">
        <v>0</v>
      </c>
      <c r="B11" s="22">
        <f>SUM(D11:I11)</f>
        <v>6934</v>
      </c>
      <c r="C11" s="219">
        <f t="shared" ref="C11:C23" si="1">B11*100/$B$10</f>
        <v>64.882567605502018</v>
      </c>
      <c r="D11" s="22">
        <v>3424</v>
      </c>
      <c r="E11" s="22">
        <v>1452</v>
      </c>
      <c r="F11" s="22">
        <v>1389</v>
      </c>
      <c r="G11" s="22">
        <v>486</v>
      </c>
      <c r="H11" s="22">
        <v>135</v>
      </c>
      <c r="I11" s="22">
        <v>48</v>
      </c>
      <c r="M11" s="16"/>
    </row>
    <row r="12" spans="1:23">
      <c r="A12" s="123">
        <v>1</v>
      </c>
      <c r="B12" s="22">
        <f t="shared" ref="B12:B22" si="2">SUM(D12:I12)</f>
        <v>2104</v>
      </c>
      <c r="C12" s="219">
        <f t="shared" si="1"/>
        <v>19.687470758865913</v>
      </c>
      <c r="D12" s="22">
        <v>312</v>
      </c>
      <c r="E12" s="22">
        <v>535</v>
      </c>
      <c r="F12" s="22">
        <v>732</v>
      </c>
      <c r="G12" s="22">
        <v>345</v>
      </c>
      <c r="H12" s="22">
        <v>119</v>
      </c>
      <c r="I12" s="22">
        <v>61</v>
      </c>
      <c r="N12" s="49"/>
      <c r="P12" s="49"/>
      <c r="Q12" s="49"/>
      <c r="R12" s="49"/>
      <c r="S12" s="49"/>
      <c r="T12" s="49"/>
      <c r="U12" s="49"/>
      <c r="V12" s="49"/>
      <c r="W12" s="49"/>
    </row>
    <row r="13" spans="1:23">
      <c r="A13" s="123">
        <v>2</v>
      </c>
      <c r="B13" s="22">
        <f t="shared" si="2"/>
        <v>879</v>
      </c>
      <c r="C13" s="219">
        <f t="shared" si="1"/>
        <v>8.2249461963132777</v>
      </c>
      <c r="D13" s="22">
        <v>66</v>
      </c>
      <c r="E13" s="22">
        <v>151</v>
      </c>
      <c r="F13" s="22">
        <v>369</v>
      </c>
      <c r="G13" s="22">
        <v>163</v>
      </c>
      <c r="H13" s="22">
        <v>80</v>
      </c>
      <c r="I13" s="22">
        <v>50</v>
      </c>
      <c r="N13" s="49"/>
      <c r="P13" s="49"/>
      <c r="Q13" s="49"/>
      <c r="R13" s="49"/>
      <c r="S13" s="49"/>
      <c r="T13" s="49"/>
      <c r="U13" s="49"/>
      <c r="V13" s="49"/>
      <c r="W13" s="49"/>
    </row>
    <row r="14" spans="1:23">
      <c r="A14" s="123">
        <v>3</v>
      </c>
      <c r="B14" s="22">
        <f t="shared" si="2"/>
        <v>407</v>
      </c>
      <c r="C14" s="219">
        <f t="shared" si="1"/>
        <v>3.8083653036399365</v>
      </c>
      <c r="D14" s="22">
        <v>23</v>
      </c>
      <c r="E14" s="22">
        <v>40</v>
      </c>
      <c r="F14" s="22">
        <v>128</v>
      </c>
      <c r="G14" s="22">
        <v>124</v>
      </c>
      <c r="H14" s="22">
        <v>52</v>
      </c>
      <c r="I14" s="22">
        <v>40</v>
      </c>
      <c r="N14" s="49"/>
      <c r="P14" s="49"/>
      <c r="Q14" s="49"/>
      <c r="R14" s="49"/>
      <c r="S14" s="49"/>
    </row>
    <row r="15" spans="1:23">
      <c r="A15" s="123">
        <v>4</v>
      </c>
      <c r="B15" s="22">
        <f t="shared" si="2"/>
        <v>168</v>
      </c>
      <c r="C15" s="219">
        <f t="shared" si="1"/>
        <v>1.572003368578647</v>
      </c>
      <c r="D15" s="22">
        <v>8</v>
      </c>
      <c r="E15" s="22">
        <v>15</v>
      </c>
      <c r="F15" s="22">
        <v>48</v>
      </c>
      <c r="G15" s="22">
        <v>40</v>
      </c>
      <c r="H15" s="22">
        <v>25</v>
      </c>
      <c r="I15" s="22">
        <v>32</v>
      </c>
    </row>
    <row r="16" spans="1:23">
      <c r="A16" s="123">
        <v>5</v>
      </c>
      <c r="B16" s="22">
        <f t="shared" si="2"/>
        <v>97</v>
      </c>
      <c r="C16" s="219">
        <f t="shared" si="1"/>
        <v>0.90764480209600451</v>
      </c>
      <c r="D16" s="22">
        <v>2</v>
      </c>
      <c r="E16" s="22">
        <v>8</v>
      </c>
      <c r="F16" s="22">
        <v>24</v>
      </c>
      <c r="G16" s="22">
        <v>17</v>
      </c>
      <c r="H16" s="22">
        <v>26</v>
      </c>
      <c r="I16" s="22">
        <v>20</v>
      </c>
    </row>
    <row r="17" spans="1:9">
      <c r="A17" s="123">
        <v>6</v>
      </c>
      <c r="B17" s="22">
        <f t="shared" si="2"/>
        <v>42</v>
      </c>
      <c r="C17" s="219">
        <f t="shared" si="1"/>
        <v>0.39300084214466174</v>
      </c>
      <c r="D17" s="22">
        <v>1</v>
      </c>
      <c r="E17" s="22">
        <v>3</v>
      </c>
      <c r="F17" s="22">
        <v>9</v>
      </c>
      <c r="G17" s="22">
        <v>12</v>
      </c>
      <c r="H17" s="22">
        <v>11</v>
      </c>
      <c r="I17" s="22">
        <v>6</v>
      </c>
    </row>
    <row r="18" spans="1:9">
      <c r="A18" s="123">
        <v>7</v>
      </c>
      <c r="B18" s="22">
        <f t="shared" si="2"/>
        <v>20</v>
      </c>
      <c r="C18" s="219">
        <f t="shared" si="1"/>
        <v>0.18714325816412464</v>
      </c>
      <c r="D18" s="22">
        <v>2</v>
      </c>
      <c r="E18" s="22">
        <v>2</v>
      </c>
      <c r="F18" s="22">
        <v>3</v>
      </c>
      <c r="G18" s="22">
        <v>4</v>
      </c>
      <c r="H18" s="22">
        <v>4</v>
      </c>
      <c r="I18" s="22">
        <v>5</v>
      </c>
    </row>
    <row r="19" spans="1:9">
      <c r="A19" s="123">
        <v>8</v>
      </c>
      <c r="B19" s="22">
        <f t="shared" si="2"/>
        <v>10</v>
      </c>
      <c r="C19" s="219">
        <f t="shared" si="1"/>
        <v>9.3571629082062319E-2</v>
      </c>
      <c r="D19" s="244"/>
      <c r="E19" s="244"/>
      <c r="F19" s="244">
        <v>1</v>
      </c>
      <c r="G19" s="244">
        <v>6</v>
      </c>
      <c r="H19" s="244">
        <v>2</v>
      </c>
      <c r="I19" s="244">
        <v>1</v>
      </c>
    </row>
    <row r="20" spans="1:9">
      <c r="A20" s="123">
        <v>9</v>
      </c>
      <c r="B20" s="22">
        <f t="shared" si="2"/>
        <v>6</v>
      </c>
      <c r="C20" s="219">
        <f t="shared" si="1"/>
        <v>5.6142977449237394E-2</v>
      </c>
      <c r="D20" s="244"/>
      <c r="E20" s="244"/>
      <c r="F20" s="244">
        <v>2</v>
      </c>
      <c r="G20" s="244">
        <v>3</v>
      </c>
      <c r="H20" s="244">
        <v>1</v>
      </c>
      <c r="I20" s="244"/>
    </row>
    <row r="21" spans="1:9">
      <c r="A21" s="123">
        <v>10</v>
      </c>
      <c r="B21" s="22">
        <f t="shared" si="2"/>
        <v>15</v>
      </c>
      <c r="C21" s="219">
        <f t="shared" si="1"/>
        <v>0.14035744362309349</v>
      </c>
      <c r="D21" s="244">
        <v>1</v>
      </c>
      <c r="E21" s="244"/>
      <c r="F21" s="244">
        <v>1</v>
      </c>
      <c r="G21" s="244">
        <v>4</v>
      </c>
      <c r="H21" s="244">
        <v>3</v>
      </c>
      <c r="I21" s="244">
        <v>6</v>
      </c>
    </row>
    <row r="22" spans="1:9">
      <c r="A22" s="123">
        <v>11</v>
      </c>
      <c r="B22" s="22">
        <f t="shared" si="2"/>
        <v>2</v>
      </c>
      <c r="C22" s="219">
        <f t="shared" si="1"/>
        <v>1.8714325816412462E-2</v>
      </c>
      <c r="D22" s="244">
        <v>1</v>
      </c>
      <c r="E22" s="244"/>
      <c r="F22" s="244"/>
      <c r="G22" s="244">
        <v>1</v>
      </c>
      <c r="H22" s="244"/>
      <c r="I22" s="244"/>
    </row>
    <row r="23" spans="1:9">
      <c r="A23" s="241" t="s">
        <v>52</v>
      </c>
      <c r="B23" s="22">
        <f t="shared" ref="B23" si="3">SUM(D23:I23)</f>
        <v>3</v>
      </c>
      <c r="C23" s="219">
        <f t="shared" si="1"/>
        <v>2.8071488724618697E-2</v>
      </c>
      <c r="D23" s="244"/>
      <c r="E23" s="244"/>
      <c r="F23" s="244"/>
      <c r="G23" s="244">
        <v>1</v>
      </c>
      <c r="H23" s="244"/>
      <c r="I23" s="244">
        <v>2</v>
      </c>
    </row>
    <row r="24" spans="1:9" ht="28.8">
      <c r="A24" s="94" t="s">
        <v>139</v>
      </c>
      <c r="B24" s="222">
        <f>SUM(B25:B37)</f>
        <v>5923</v>
      </c>
      <c r="C24" s="221">
        <v>100</v>
      </c>
      <c r="D24" s="222">
        <f t="shared" ref="D24:I24" si="4">SUM(D25:D37)</f>
        <v>2588</v>
      </c>
      <c r="E24" s="222">
        <f t="shared" si="4"/>
        <v>1255</v>
      </c>
      <c r="F24" s="222">
        <f t="shared" si="4"/>
        <v>1214</v>
      </c>
      <c r="G24" s="222">
        <f t="shared" si="4"/>
        <v>525</v>
      </c>
      <c r="H24" s="222">
        <f t="shared" si="4"/>
        <v>204</v>
      </c>
      <c r="I24" s="222">
        <f t="shared" si="4"/>
        <v>137</v>
      </c>
    </row>
    <row r="25" spans="1:9">
      <c r="A25" s="128">
        <v>0</v>
      </c>
      <c r="B25" s="22">
        <f>SUM(D25:I25)</f>
        <v>4123</v>
      </c>
      <c r="C25" s="219">
        <f t="shared" ref="C25:C37" si="5">B25*100/$B$24</f>
        <v>69.60999493499915</v>
      </c>
      <c r="D25" s="22">
        <v>2331</v>
      </c>
      <c r="E25" s="22">
        <v>822</v>
      </c>
      <c r="F25" s="22">
        <v>665</v>
      </c>
      <c r="G25" s="22">
        <v>219</v>
      </c>
      <c r="H25" s="22">
        <v>64</v>
      </c>
      <c r="I25" s="22">
        <v>22</v>
      </c>
    </row>
    <row r="26" spans="1:9">
      <c r="A26" s="123">
        <v>1</v>
      </c>
      <c r="B26" s="22">
        <f t="shared" ref="B26:B36" si="6">SUM(D26:I26)</f>
        <v>1102</v>
      </c>
      <c r="C26" s="219">
        <f t="shared" si="5"/>
        <v>18.605436434239405</v>
      </c>
      <c r="D26" s="22">
        <v>198</v>
      </c>
      <c r="E26" s="22">
        <v>324</v>
      </c>
      <c r="F26" s="22">
        <v>328</v>
      </c>
      <c r="G26" s="22">
        <v>160</v>
      </c>
      <c r="H26" s="22">
        <v>54</v>
      </c>
      <c r="I26" s="22">
        <v>38</v>
      </c>
    </row>
    <row r="27" spans="1:9">
      <c r="A27" s="123">
        <v>2</v>
      </c>
      <c r="B27" s="22">
        <f t="shared" si="6"/>
        <v>407</v>
      </c>
      <c r="C27" s="219">
        <f t="shared" si="5"/>
        <v>6.8715178119196354</v>
      </c>
      <c r="D27" s="22">
        <v>39</v>
      </c>
      <c r="E27" s="22">
        <v>79</v>
      </c>
      <c r="F27" s="22">
        <v>152</v>
      </c>
      <c r="G27" s="22">
        <v>70</v>
      </c>
      <c r="H27" s="22">
        <v>41</v>
      </c>
      <c r="I27" s="22">
        <v>26</v>
      </c>
    </row>
    <row r="28" spans="1:9">
      <c r="A28" s="123">
        <v>3</v>
      </c>
      <c r="B28" s="22">
        <f t="shared" si="6"/>
        <v>178</v>
      </c>
      <c r="C28" s="219">
        <f t="shared" si="5"/>
        <v>3.0052338342056388</v>
      </c>
      <c r="D28" s="22">
        <v>14</v>
      </c>
      <c r="E28" s="22">
        <v>21</v>
      </c>
      <c r="F28" s="22">
        <v>44</v>
      </c>
      <c r="G28" s="22">
        <v>52</v>
      </c>
      <c r="H28" s="22">
        <v>24</v>
      </c>
      <c r="I28" s="22">
        <v>23</v>
      </c>
    </row>
    <row r="29" spans="1:9">
      <c r="A29" s="123">
        <v>4</v>
      </c>
      <c r="B29" s="22">
        <f t="shared" si="6"/>
        <v>48</v>
      </c>
      <c r="C29" s="219">
        <f t="shared" si="5"/>
        <v>0.81040013506668918</v>
      </c>
      <c r="D29" s="22">
        <v>3</v>
      </c>
      <c r="E29" s="22">
        <v>5</v>
      </c>
      <c r="F29" s="22">
        <v>10</v>
      </c>
      <c r="G29" s="22">
        <v>10</v>
      </c>
      <c r="H29" s="22">
        <v>8</v>
      </c>
      <c r="I29" s="22">
        <v>12</v>
      </c>
    </row>
    <row r="30" spans="1:9">
      <c r="A30" s="123">
        <v>5</v>
      </c>
      <c r="B30" s="22">
        <f t="shared" si="6"/>
        <v>31</v>
      </c>
      <c r="C30" s="219">
        <f t="shared" si="5"/>
        <v>0.52338342056390341</v>
      </c>
      <c r="D30" s="22">
        <v>1</v>
      </c>
      <c r="E30" s="22">
        <v>4</v>
      </c>
      <c r="F30" s="22">
        <v>9</v>
      </c>
      <c r="G30" s="22">
        <v>4</v>
      </c>
      <c r="H30" s="22">
        <v>6</v>
      </c>
      <c r="I30" s="22">
        <v>7</v>
      </c>
    </row>
    <row r="31" spans="1:9">
      <c r="A31" s="123">
        <v>6</v>
      </c>
      <c r="B31" s="22">
        <f t="shared" si="6"/>
        <v>18</v>
      </c>
      <c r="C31" s="219">
        <f t="shared" si="5"/>
        <v>0.30390005065000847</v>
      </c>
      <c r="D31" s="22">
        <v>1</v>
      </c>
      <c r="E31" s="22"/>
      <c r="F31" s="22">
        <v>4</v>
      </c>
      <c r="G31" s="22">
        <v>6</v>
      </c>
      <c r="H31" s="22">
        <v>2</v>
      </c>
      <c r="I31" s="22">
        <v>5</v>
      </c>
    </row>
    <row r="32" spans="1:9">
      <c r="A32" s="123">
        <v>7</v>
      </c>
      <c r="B32" s="22">
        <f t="shared" si="6"/>
        <v>4</v>
      </c>
      <c r="C32" s="219">
        <f t="shared" si="5"/>
        <v>6.7533344588890765E-2</v>
      </c>
      <c r="D32" s="22">
        <v>1</v>
      </c>
      <c r="E32" s="22"/>
      <c r="F32" s="22">
        <v>1</v>
      </c>
      <c r="G32" s="22"/>
      <c r="H32" s="22">
        <v>1</v>
      </c>
      <c r="I32" s="22">
        <v>1</v>
      </c>
    </row>
    <row r="33" spans="1:9">
      <c r="A33" s="123">
        <v>8</v>
      </c>
      <c r="B33" s="22">
        <f t="shared" si="6"/>
        <v>3</v>
      </c>
      <c r="C33" s="219">
        <f t="shared" si="5"/>
        <v>5.0650008441668073E-2</v>
      </c>
      <c r="D33" s="244"/>
      <c r="E33" s="244"/>
      <c r="F33" s="244"/>
      <c r="G33" s="244">
        <v>1</v>
      </c>
      <c r="H33" s="244">
        <v>2</v>
      </c>
      <c r="I33" s="244">
        <v>0</v>
      </c>
    </row>
    <row r="34" spans="1:9">
      <c r="A34" s="123">
        <v>9</v>
      </c>
      <c r="B34" s="22">
        <f t="shared" si="6"/>
        <v>2</v>
      </c>
      <c r="C34" s="219">
        <f t="shared" si="5"/>
        <v>3.3766672294445382E-2</v>
      </c>
      <c r="D34" s="244"/>
      <c r="E34" s="244"/>
      <c r="F34" s="244"/>
      <c r="G34" s="244">
        <v>1</v>
      </c>
      <c r="H34" s="244">
        <v>1</v>
      </c>
      <c r="I34" s="244">
        <v>0</v>
      </c>
    </row>
    <row r="35" spans="1:9">
      <c r="A35" s="123">
        <v>10</v>
      </c>
      <c r="B35" s="22">
        <f t="shared" si="6"/>
        <v>3</v>
      </c>
      <c r="C35" s="219">
        <f t="shared" si="5"/>
        <v>5.0650008441668073E-2</v>
      </c>
      <c r="D35" s="244"/>
      <c r="E35" s="244"/>
      <c r="F35" s="244">
        <v>1</v>
      </c>
      <c r="G35" s="244"/>
      <c r="H35" s="244">
        <v>1</v>
      </c>
      <c r="I35" s="244">
        <v>1</v>
      </c>
    </row>
    <row r="36" spans="1:9">
      <c r="A36" s="123">
        <v>11</v>
      </c>
      <c r="B36" s="22">
        <f t="shared" si="6"/>
        <v>1</v>
      </c>
      <c r="C36" s="219">
        <f t="shared" si="5"/>
        <v>1.6883336147222691E-2</v>
      </c>
      <c r="D36" s="244"/>
      <c r="E36" s="244"/>
      <c r="F36" s="244"/>
      <c r="G36" s="244">
        <v>1</v>
      </c>
      <c r="H36" s="244"/>
      <c r="I36" s="244">
        <v>0</v>
      </c>
    </row>
    <row r="37" spans="1:9">
      <c r="A37" s="241" t="s">
        <v>52</v>
      </c>
      <c r="B37" s="22">
        <f t="shared" ref="B37" si="7">SUM(D37:I37)</f>
        <v>3</v>
      </c>
      <c r="C37" s="219">
        <f t="shared" si="5"/>
        <v>5.0650008441668073E-2</v>
      </c>
      <c r="D37" s="244"/>
      <c r="E37" s="244"/>
      <c r="F37" s="244"/>
      <c r="G37" s="244">
        <v>1</v>
      </c>
      <c r="H37" s="244"/>
      <c r="I37" s="244">
        <v>2</v>
      </c>
    </row>
    <row r="38" spans="1:9" ht="28.8">
      <c r="A38" s="202" t="s">
        <v>130</v>
      </c>
      <c r="B38" s="220">
        <f>SUM(B39:B51)</f>
        <v>4764</v>
      </c>
      <c r="C38" s="221">
        <v>100</v>
      </c>
      <c r="D38" s="220">
        <f t="shared" ref="D38:I38" si="8">SUM(D39:D51)</f>
        <v>1252</v>
      </c>
      <c r="E38" s="220">
        <f t="shared" si="8"/>
        <v>951</v>
      </c>
      <c r="F38" s="220">
        <f t="shared" si="8"/>
        <v>1492</v>
      </c>
      <c r="G38" s="220">
        <f t="shared" si="8"/>
        <v>681</v>
      </c>
      <c r="H38" s="220">
        <f t="shared" si="8"/>
        <v>254</v>
      </c>
      <c r="I38" s="220">
        <f t="shared" si="8"/>
        <v>134</v>
      </c>
    </row>
    <row r="39" spans="1:9">
      <c r="A39" s="128">
        <v>0</v>
      </c>
      <c r="B39" s="22">
        <f>SUM(D39:I39)</f>
        <v>2811</v>
      </c>
      <c r="C39" s="219">
        <f t="shared" ref="C39:C51" si="9">B39*100/$B$38</f>
        <v>59.005037783375315</v>
      </c>
      <c r="D39" s="22">
        <v>1093</v>
      </c>
      <c r="E39" s="22">
        <v>630</v>
      </c>
      <c r="F39" s="22">
        <v>724</v>
      </c>
      <c r="G39" s="22">
        <v>267</v>
      </c>
      <c r="H39" s="22">
        <v>71</v>
      </c>
      <c r="I39" s="22">
        <v>26</v>
      </c>
    </row>
    <row r="40" spans="1:9">
      <c r="A40" s="123">
        <v>1</v>
      </c>
      <c r="B40" s="22">
        <f t="shared" ref="B40:B51" si="10">SUM(D40:I40)</f>
        <v>1002</v>
      </c>
      <c r="C40" s="219">
        <f t="shared" si="9"/>
        <v>21.032745591939548</v>
      </c>
      <c r="D40" s="22">
        <v>114</v>
      </c>
      <c r="E40" s="22">
        <v>211</v>
      </c>
      <c r="F40" s="22">
        <v>404</v>
      </c>
      <c r="G40" s="22">
        <v>185</v>
      </c>
      <c r="H40" s="22">
        <v>65</v>
      </c>
      <c r="I40" s="22">
        <v>23</v>
      </c>
    </row>
    <row r="41" spans="1:9">
      <c r="A41" s="123">
        <v>2</v>
      </c>
      <c r="B41" s="22">
        <f t="shared" si="10"/>
        <v>472</v>
      </c>
      <c r="C41" s="219">
        <f t="shared" si="9"/>
        <v>9.9076406381192275</v>
      </c>
      <c r="D41" s="22">
        <v>27</v>
      </c>
      <c r="E41" s="22">
        <v>72</v>
      </c>
      <c r="F41" s="22">
        <v>217</v>
      </c>
      <c r="G41" s="22">
        <v>93</v>
      </c>
      <c r="H41" s="22">
        <v>39</v>
      </c>
      <c r="I41" s="22">
        <v>24</v>
      </c>
    </row>
    <row r="42" spans="1:9">
      <c r="A42" s="123">
        <v>3</v>
      </c>
      <c r="B42" s="22">
        <f t="shared" si="10"/>
        <v>229</v>
      </c>
      <c r="C42" s="219">
        <f t="shared" si="9"/>
        <v>4.8068849706129306</v>
      </c>
      <c r="D42" s="22">
        <v>9</v>
      </c>
      <c r="E42" s="22">
        <v>19</v>
      </c>
      <c r="F42" s="22">
        <v>84</v>
      </c>
      <c r="G42" s="22">
        <v>72</v>
      </c>
      <c r="H42" s="22">
        <v>28</v>
      </c>
      <c r="I42" s="22">
        <v>17</v>
      </c>
    </row>
    <row r="43" spans="1:9">
      <c r="A43" s="123">
        <v>4</v>
      </c>
      <c r="B43" s="22">
        <f t="shared" si="10"/>
        <v>120</v>
      </c>
      <c r="C43" s="219">
        <f t="shared" si="9"/>
        <v>2.5188916876574305</v>
      </c>
      <c r="D43" s="22">
        <v>5</v>
      </c>
      <c r="E43" s="22">
        <v>10</v>
      </c>
      <c r="F43" s="22">
        <v>38</v>
      </c>
      <c r="G43" s="22">
        <v>30</v>
      </c>
      <c r="H43" s="22">
        <v>17</v>
      </c>
      <c r="I43" s="22">
        <v>20</v>
      </c>
    </row>
    <row r="44" spans="1:9">
      <c r="A44" s="123">
        <v>5</v>
      </c>
      <c r="B44" s="22">
        <f t="shared" si="10"/>
        <v>66</v>
      </c>
      <c r="C44" s="219">
        <f t="shared" si="9"/>
        <v>1.385390428211587</v>
      </c>
      <c r="D44" s="22">
        <v>1</v>
      </c>
      <c r="E44" s="22">
        <v>4</v>
      </c>
      <c r="F44" s="22">
        <v>15</v>
      </c>
      <c r="G44" s="22">
        <v>13</v>
      </c>
      <c r="H44" s="22">
        <v>20</v>
      </c>
      <c r="I44" s="22">
        <v>13</v>
      </c>
    </row>
    <row r="45" spans="1:9">
      <c r="A45" s="123">
        <v>6</v>
      </c>
      <c r="B45" s="22">
        <f t="shared" si="10"/>
        <v>24</v>
      </c>
      <c r="C45" s="219">
        <f t="shared" si="9"/>
        <v>0.50377833753148615</v>
      </c>
      <c r="D45" s="22">
        <v>0</v>
      </c>
      <c r="E45" s="22">
        <v>3</v>
      </c>
      <c r="F45" s="22">
        <v>5</v>
      </c>
      <c r="G45" s="22">
        <v>6</v>
      </c>
      <c r="H45" s="22">
        <v>9</v>
      </c>
      <c r="I45" s="22">
        <v>1</v>
      </c>
    </row>
    <row r="46" spans="1:9">
      <c r="A46" s="123">
        <v>7</v>
      </c>
      <c r="B46" s="22">
        <f t="shared" si="10"/>
        <v>16</v>
      </c>
      <c r="C46" s="219">
        <f t="shared" si="9"/>
        <v>0.33585222502099077</v>
      </c>
      <c r="D46" s="22">
        <v>1</v>
      </c>
      <c r="E46" s="22">
        <v>2</v>
      </c>
      <c r="F46" s="22">
        <v>2</v>
      </c>
      <c r="G46" s="22">
        <v>4</v>
      </c>
      <c r="H46" s="22">
        <v>3</v>
      </c>
      <c r="I46" s="22">
        <v>4</v>
      </c>
    </row>
    <row r="47" spans="1:9">
      <c r="A47" s="123">
        <v>8</v>
      </c>
      <c r="B47" s="22">
        <f t="shared" si="10"/>
        <v>7</v>
      </c>
      <c r="C47" s="219">
        <f t="shared" si="9"/>
        <v>0.14693534844668346</v>
      </c>
      <c r="D47" s="244"/>
      <c r="E47" s="244"/>
      <c r="F47" s="244">
        <v>1</v>
      </c>
      <c r="G47" s="244">
        <v>5</v>
      </c>
      <c r="H47" s="244"/>
      <c r="I47" s="244">
        <v>1</v>
      </c>
    </row>
    <row r="48" spans="1:9">
      <c r="A48" s="123">
        <v>9</v>
      </c>
      <c r="B48" s="22">
        <f t="shared" si="10"/>
        <v>4</v>
      </c>
      <c r="C48" s="219">
        <f t="shared" si="9"/>
        <v>8.3963056255247692E-2</v>
      </c>
      <c r="D48" s="244"/>
      <c r="E48" s="244"/>
      <c r="F48" s="244">
        <v>2</v>
      </c>
      <c r="G48" s="244">
        <v>2</v>
      </c>
      <c r="H48" s="244"/>
      <c r="I48" s="244"/>
    </row>
    <row r="49" spans="1:9">
      <c r="A49" s="123">
        <v>10</v>
      </c>
      <c r="B49" s="22">
        <f t="shared" si="10"/>
        <v>12</v>
      </c>
      <c r="C49" s="219">
        <f t="shared" si="9"/>
        <v>0.25188916876574308</v>
      </c>
      <c r="D49" s="244">
        <v>1</v>
      </c>
      <c r="E49" s="244"/>
      <c r="F49" s="244"/>
      <c r="G49" s="244">
        <v>4</v>
      </c>
      <c r="H49" s="244">
        <v>2</v>
      </c>
      <c r="I49" s="244">
        <v>5</v>
      </c>
    </row>
    <row r="50" spans="1:9">
      <c r="A50" s="123">
        <v>11</v>
      </c>
      <c r="B50" s="22">
        <f t="shared" si="10"/>
        <v>1</v>
      </c>
      <c r="C50" s="219">
        <f t="shared" si="9"/>
        <v>2.0990764063811923E-2</v>
      </c>
      <c r="D50" s="244">
        <v>1</v>
      </c>
      <c r="E50" s="244"/>
      <c r="F50" s="244"/>
      <c r="G50" s="244"/>
      <c r="H50" s="244"/>
      <c r="I50" s="244"/>
    </row>
    <row r="51" spans="1:9">
      <c r="A51" s="241" t="s">
        <v>52</v>
      </c>
      <c r="B51" s="22">
        <f t="shared" si="10"/>
        <v>0</v>
      </c>
      <c r="C51" s="219">
        <f t="shared" si="9"/>
        <v>0</v>
      </c>
      <c r="D51" s="244"/>
      <c r="E51" s="244"/>
      <c r="F51" s="244"/>
      <c r="G51" s="244"/>
      <c r="H51" s="244"/>
      <c r="I51" s="244"/>
    </row>
  </sheetData>
  <mergeCells count="11">
    <mergeCell ref="I8:I9"/>
    <mergeCell ref="A7:A9"/>
    <mergeCell ref="B7:C7"/>
    <mergeCell ref="D7:I7"/>
    <mergeCell ref="B8:B9"/>
    <mergeCell ref="C8:C9"/>
    <mergeCell ref="D8:D9"/>
    <mergeCell ref="E8:E9"/>
    <mergeCell ref="F8:F9"/>
    <mergeCell ref="G8:G9"/>
    <mergeCell ref="H8:H9"/>
  </mergeCells>
  <pageMargins left="0.7" right="0.7" top="0.75" bottom="0.75" header="0.3" footer="0.3"/>
  <ignoredErrors>
    <ignoredError sqref="B11:B22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A09E5-58C0-4A43-B11B-7A1D23C5277D}">
  <dimension ref="A1:AA51"/>
  <sheetViews>
    <sheetView workbookViewId="0">
      <selection activeCell="M22" sqref="M22"/>
    </sheetView>
  </sheetViews>
  <sheetFormatPr defaultRowHeight="14.4"/>
  <cols>
    <col min="1" max="1" width="33.5546875" customWidth="1"/>
    <col min="2" max="2" width="13.5546875" customWidth="1"/>
    <col min="3" max="3" width="7.6640625" customWidth="1"/>
    <col min="4" max="4" width="8.6640625" customWidth="1"/>
    <col min="5" max="5" width="9.109375" customWidth="1"/>
    <col min="9" max="9" width="9.6640625" customWidth="1"/>
  </cols>
  <sheetData>
    <row r="1" spans="1:27">
      <c r="A1" s="364" t="s">
        <v>203</v>
      </c>
      <c r="B1" s="7"/>
      <c r="C1" s="7"/>
      <c r="D1" s="7"/>
      <c r="E1" s="7"/>
      <c r="F1" s="7"/>
      <c r="G1" s="7"/>
      <c r="H1" s="7"/>
      <c r="I1" s="7"/>
      <c r="J1" s="7"/>
    </row>
    <row r="2" spans="1:27">
      <c r="A2" s="54" t="s">
        <v>204</v>
      </c>
      <c r="B2" s="7"/>
      <c r="C2" s="7"/>
      <c r="D2" s="7"/>
      <c r="E2" s="7"/>
      <c r="F2" s="7"/>
      <c r="G2" s="7"/>
      <c r="H2" s="7"/>
      <c r="I2" s="7"/>
      <c r="J2" s="7"/>
    </row>
    <row r="3" spans="1:27">
      <c r="A3" s="35"/>
      <c r="B3" s="7"/>
      <c r="C3" s="7"/>
      <c r="D3" s="7"/>
      <c r="E3" s="7"/>
      <c r="F3" s="7"/>
      <c r="G3" s="7"/>
      <c r="H3" s="7"/>
      <c r="I3" s="7"/>
      <c r="J3" s="7"/>
    </row>
    <row r="4" spans="1:27">
      <c r="A4" s="36" t="s">
        <v>222</v>
      </c>
      <c r="B4" s="7"/>
      <c r="C4" s="7"/>
      <c r="D4" s="7"/>
      <c r="E4" s="7"/>
      <c r="F4" s="7"/>
      <c r="G4" s="7"/>
      <c r="H4" s="7"/>
      <c r="I4" s="7"/>
      <c r="J4" s="7"/>
    </row>
    <row r="5" spans="1:27">
      <c r="A5" s="29" t="s">
        <v>211</v>
      </c>
      <c r="B5" s="7"/>
      <c r="C5" s="7"/>
      <c r="D5" s="7"/>
      <c r="E5" s="7"/>
      <c r="F5" s="7"/>
      <c r="G5" s="7"/>
      <c r="H5" s="7"/>
      <c r="I5" s="7"/>
      <c r="J5" s="7"/>
    </row>
    <row r="6" spans="1:27">
      <c r="A6" s="35"/>
      <c r="B6" s="7"/>
      <c r="C6" s="7"/>
      <c r="D6" s="7"/>
      <c r="E6" s="7"/>
      <c r="F6" s="7"/>
      <c r="G6" s="7"/>
      <c r="H6" s="7"/>
      <c r="I6" s="7"/>
      <c r="J6" s="7"/>
    </row>
    <row r="7" spans="1:27" ht="29.25" customHeight="1">
      <c r="A7" s="282" t="s">
        <v>198</v>
      </c>
      <c r="B7" s="363" t="s">
        <v>191</v>
      </c>
      <c r="C7" s="363"/>
      <c r="D7" s="363" t="s">
        <v>190</v>
      </c>
      <c r="E7" s="363"/>
      <c r="F7" s="363"/>
      <c r="G7" s="363"/>
      <c r="H7" s="363"/>
      <c r="I7" s="363"/>
    </row>
    <row r="8" spans="1:27" ht="15" customHeight="1">
      <c r="A8" s="284"/>
      <c r="B8" s="363" t="s">
        <v>196</v>
      </c>
      <c r="C8" s="342" t="s">
        <v>24</v>
      </c>
      <c r="D8" s="342">
        <v>0</v>
      </c>
      <c r="E8" s="342">
        <v>1</v>
      </c>
      <c r="F8" s="342">
        <v>2</v>
      </c>
      <c r="G8" s="342">
        <v>3</v>
      </c>
      <c r="H8" s="342">
        <v>4</v>
      </c>
      <c r="I8" s="362" t="s">
        <v>192</v>
      </c>
      <c r="P8" s="11"/>
    </row>
    <row r="9" spans="1:27" ht="25.5" customHeight="1">
      <c r="A9" s="286"/>
      <c r="B9" s="363"/>
      <c r="C9" s="344"/>
      <c r="D9" s="344"/>
      <c r="E9" s="344"/>
      <c r="F9" s="344"/>
      <c r="G9" s="344"/>
      <c r="H9" s="344"/>
      <c r="I9" s="362"/>
      <c r="P9" s="12"/>
    </row>
    <row r="10" spans="1:27" ht="28.8">
      <c r="A10" s="115" t="s">
        <v>101</v>
      </c>
      <c r="B10" s="239">
        <f>SUM(B11:B23)</f>
        <v>7966</v>
      </c>
      <c r="C10" s="255">
        <f t="shared" ref="C10:I10" si="0">SUM(C11:C23)</f>
        <v>100.00000000000001</v>
      </c>
      <c r="D10" s="239">
        <f t="shared" si="0"/>
        <v>2779</v>
      </c>
      <c r="E10" s="239">
        <f t="shared" si="0"/>
        <v>1440</v>
      </c>
      <c r="F10" s="239">
        <f t="shared" si="0"/>
        <v>2150</v>
      </c>
      <c r="G10" s="239">
        <f t="shared" si="0"/>
        <v>981</v>
      </c>
      <c r="H10" s="239">
        <f t="shared" si="0"/>
        <v>393</v>
      </c>
      <c r="I10" s="239">
        <f t="shared" si="0"/>
        <v>223</v>
      </c>
      <c r="P10" s="13"/>
    </row>
    <row r="11" spans="1:27">
      <c r="A11" s="37">
        <v>0</v>
      </c>
      <c r="B11" s="22">
        <f>SUM(D11:I11)</f>
        <v>5086</v>
      </c>
      <c r="C11" s="219">
        <f t="shared" ref="C11:C23" si="1">B11*100/$B$10</f>
        <v>63.846346974642231</v>
      </c>
      <c r="D11" s="22">
        <v>2494</v>
      </c>
      <c r="E11" s="22">
        <v>943</v>
      </c>
      <c r="F11" s="22">
        <v>1091</v>
      </c>
      <c r="G11" s="22">
        <v>402</v>
      </c>
      <c r="H11" s="22">
        <v>117</v>
      </c>
      <c r="I11" s="22">
        <v>39</v>
      </c>
      <c r="J11" s="28"/>
      <c r="L11" s="257"/>
      <c r="R11" s="10"/>
      <c r="S11" s="10"/>
      <c r="T11" s="16"/>
      <c r="U11" s="10"/>
      <c r="V11" s="16"/>
    </row>
    <row r="12" spans="1:27">
      <c r="A12" s="37">
        <v>1</v>
      </c>
      <c r="B12" s="22">
        <f t="shared" ref="B12:B23" si="2">SUM(D12:I12)</f>
        <v>1540</v>
      </c>
      <c r="C12" s="219">
        <f t="shared" si="1"/>
        <v>19.332161687170476</v>
      </c>
      <c r="D12" s="22">
        <v>216</v>
      </c>
      <c r="E12" s="22">
        <v>336</v>
      </c>
      <c r="F12" s="22">
        <v>568</v>
      </c>
      <c r="G12" s="22">
        <v>269</v>
      </c>
      <c r="H12" s="22">
        <v>99</v>
      </c>
      <c r="I12" s="22">
        <v>52</v>
      </c>
      <c r="J12" s="28"/>
      <c r="R12" s="14"/>
      <c r="S12" s="10"/>
      <c r="T12" s="10"/>
      <c r="U12" s="10"/>
      <c r="V12" s="10"/>
      <c r="W12" s="10"/>
      <c r="X12" s="10"/>
      <c r="Y12" s="10"/>
      <c r="Z12" s="10"/>
    </row>
    <row r="13" spans="1:27">
      <c r="A13" s="37">
        <v>2</v>
      </c>
      <c r="B13" s="22">
        <f t="shared" si="2"/>
        <v>694</v>
      </c>
      <c r="C13" s="219">
        <f t="shared" si="1"/>
        <v>8.7120261109716299</v>
      </c>
      <c r="D13" s="22">
        <v>46</v>
      </c>
      <c r="E13" s="22">
        <v>109</v>
      </c>
      <c r="F13" s="22">
        <v>300</v>
      </c>
      <c r="G13" s="22">
        <v>134</v>
      </c>
      <c r="H13" s="22">
        <v>68</v>
      </c>
      <c r="I13" s="22">
        <v>37</v>
      </c>
      <c r="J13" s="28"/>
      <c r="R13" s="14"/>
      <c r="S13" s="14"/>
    </row>
    <row r="14" spans="1:27">
      <c r="A14" s="37">
        <v>3</v>
      </c>
      <c r="B14" s="22">
        <f t="shared" si="2"/>
        <v>329</v>
      </c>
      <c r="C14" s="219">
        <f t="shared" si="1"/>
        <v>4.1300527240773288</v>
      </c>
      <c r="D14" s="22">
        <v>12</v>
      </c>
      <c r="E14" s="22">
        <v>32</v>
      </c>
      <c r="F14" s="22">
        <v>111</v>
      </c>
      <c r="G14" s="22">
        <v>102</v>
      </c>
      <c r="H14" s="22">
        <v>43</v>
      </c>
      <c r="I14" s="22">
        <v>29</v>
      </c>
      <c r="J14" s="28"/>
      <c r="Q14" s="15"/>
      <c r="R14" s="15"/>
      <c r="S14" s="15"/>
      <c r="T14" s="15"/>
      <c r="U14" s="15"/>
      <c r="V14" s="15"/>
      <c r="W14" s="15"/>
      <c r="X14" s="15"/>
      <c r="Y14" s="15"/>
    </row>
    <row r="15" spans="1:27">
      <c r="A15" s="37">
        <v>4</v>
      </c>
      <c r="B15" s="22">
        <f t="shared" si="2"/>
        <v>148</v>
      </c>
      <c r="C15" s="219">
        <f t="shared" si="1"/>
        <v>1.8578960582475521</v>
      </c>
      <c r="D15" s="22">
        <v>6</v>
      </c>
      <c r="E15" s="22">
        <v>12</v>
      </c>
      <c r="F15" s="22">
        <v>45</v>
      </c>
      <c r="G15" s="22">
        <v>31</v>
      </c>
      <c r="H15" s="22">
        <v>23</v>
      </c>
      <c r="I15" s="22">
        <v>31</v>
      </c>
      <c r="J15" s="28"/>
      <c r="Q15" s="16"/>
    </row>
    <row r="16" spans="1:27">
      <c r="A16" s="37">
        <v>5</v>
      </c>
      <c r="B16" s="22">
        <f t="shared" si="2"/>
        <v>81</v>
      </c>
      <c r="C16" s="219">
        <f t="shared" si="1"/>
        <v>1.0168214913381872</v>
      </c>
      <c r="D16" s="22">
        <v>1</v>
      </c>
      <c r="E16" s="22">
        <v>4</v>
      </c>
      <c r="F16" s="22">
        <v>21</v>
      </c>
      <c r="G16" s="22">
        <v>15</v>
      </c>
      <c r="H16" s="22">
        <v>23</v>
      </c>
      <c r="I16" s="22">
        <v>17</v>
      </c>
      <c r="J16" s="28"/>
      <c r="R16" s="10"/>
      <c r="T16" s="10"/>
      <c r="U16" s="10"/>
      <c r="V16" s="10"/>
      <c r="W16" s="10"/>
      <c r="X16" s="10"/>
      <c r="Y16" s="10"/>
      <c r="Z16" s="10"/>
      <c r="AA16" s="10"/>
    </row>
    <row r="17" spans="1:27">
      <c r="A17" s="37">
        <v>6</v>
      </c>
      <c r="B17" s="22">
        <f t="shared" si="2"/>
        <v>39</v>
      </c>
      <c r="C17" s="219">
        <f t="shared" si="1"/>
        <v>0.48958071805171982</v>
      </c>
      <c r="D17" s="22">
        <v>1</v>
      </c>
      <c r="E17" s="22">
        <v>2</v>
      </c>
      <c r="F17" s="22">
        <v>8</v>
      </c>
      <c r="G17" s="22">
        <v>12</v>
      </c>
      <c r="H17" s="22">
        <v>11</v>
      </c>
      <c r="I17" s="22">
        <v>5</v>
      </c>
      <c r="J17" s="28"/>
      <c r="R17" s="10"/>
      <c r="T17" s="10"/>
      <c r="U17" s="10"/>
      <c r="V17" s="10"/>
      <c r="W17" s="10"/>
      <c r="X17" s="10"/>
      <c r="Y17" s="10"/>
      <c r="Z17" s="10"/>
      <c r="AA17" s="10"/>
    </row>
    <row r="18" spans="1:27">
      <c r="A18" s="37">
        <v>7</v>
      </c>
      <c r="B18" s="22">
        <f t="shared" si="2"/>
        <v>16</v>
      </c>
      <c r="C18" s="219">
        <f t="shared" si="1"/>
        <v>0.20085362791865427</v>
      </c>
      <c r="D18" s="22">
        <v>1</v>
      </c>
      <c r="E18" s="22">
        <v>2</v>
      </c>
      <c r="F18" s="22">
        <v>2</v>
      </c>
      <c r="G18" s="22">
        <v>4</v>
      </c>
      <c r="H18" s="22">
        <v>4</v>
      </c>
      <c r="I18" s="22">
        <v>3</v>
      </c>
      <c r="J18" s="28"/>
      <c r="R18" s="10"/>
      <c r="T18" s="10"/>
      <c r="U18" s="10"/>
      <c r="V18" s="10"/>
      <c r="W18" s="10"/>
      <c r="X18" s="10"/>
      <c r="Y18" s="10"/>
      <c r="Z18" s="10"/>
      <c r="AA18" s="10"/>
    </row>
    <row r="19" spans="1:27">
      <c r="A19" s="37">
        <v>8</v>
      </c>
      <c r="B19" s="22">
        <f t="shared" si="2"/>
        <v>9</v>
      </c>
      <c r="C19" s="219">
        <f t="shared" si="1"/>
        <v>0.11298016570424303</v>
      </c>
      <c r="D19" s="22"/>
      <c r="E19" s="22"/>
      <c r="F19" s="22">
        <v>1</v>
      </c>
      <c r="G19" s="22">
        <v>5</v>
      </c>
      <c r="H19" s="244">
        <v>2</v>
      </c>
      <c r="I19" s="244">
        <v>1</v>
      </c>
      <c r="J19" s="7"/>
      <c r="R19" s="10"/>
      <c r="T19" s="10"/>
      <c r="U19" s="10"/>
      <c r="V19" s="10"/>
      <c r="W19" s="10"/>
      <c r="X19" s="10"/>
      <c r="Y19" s="10"/>
      <c r="Z19" s="10"/>
      <c r="AA19" s="10"/>
    </row>
    <row r="20" spans="1:27">
      <c r="A20" s="37">
        <v>9</v>
      </c>
      <c r="B20" s="22">
        <f t="shared" si="2"/>
        <v>6</v>
      </c>
      <c r="C20" s="219">
        <f t="shared" si="1"/>
        <v>7.5320110469495355E-2</v>
      </c>
      <c r="D20" s="22"/>
      <c r="E20" s="22"/>
      <c r="F20" s="22">
        <v>2</v>
      </c>
      <c r="G20" s="22">
        <v>3</v>
      </c>
      <c r="H20" s="244">
        <v>1</v>
      </c>
      <c r="I20" s="244">
        <v>0</v>
      </c>
      <c r="J20" s="7"/>
      <c r="R20" s="10"/>
      <c r="T20" s="10"/>
      <c r="U20" s="10"/>
      <c r="V20" s="10"/>
      <c r="W20" s="10"/>
      <c r="X20" s="10"/>
      <c r="Y20" s="10"/>
      <c r="Z20" s="10"/>
      <c r="AA20" s="10"/>
    </row>
    <row r="21" spans="1:27">
      <c r="A21" s="37">
        <v>10</v>
      </c>
      <c r="B21" s="22">
        <f t="shared" si="2"/>
        <v>13</v>
      </c>
      <c r="C21" s="219">
        <f t="shared" si="1"/>
        <v>0.16319357268390661</v>
      </c>
      <c r="D21" s="22">
        <v>1</v>
      </c>
      <c r="E21" s="22"/>
      <c r="F21" s="22">
        <v>1</v>
      </c>
      <c r="G21" s="244">
        <v>4</v>
      </c>
      <c r="H21" s="244">
        <v>2</v>
      </c>
      <c r="I21" s="244">
        <v>5</v>
      </c>
      <c r="J21" s="7"/>
      <c r="R21" s="10"/>
      <c r="T21" s="10"/>
      <c r="U21" s="10"/>
      <c r="V21" s="10"/>
      <c r="W21" s="10"/>
      <c r="X21" s="10"/>
      <c r="Y21" s="10"/>
      <c r="Z21" s="10"/>
      <c r="AA21" s="10"/>
    </row>
    <row r="22" spans="1:27">
      <c r="A22" s="37">
        <v>11</v>
      </c>
      <c r="B22" s="22">
        <f t="shared" si="2"/>
        <v>1</v>
      </c>
      <c r="C22" s="219">
        <f t="shared" si="1"/>
        <v>1.2553351744915892E-2</v>
      </c>
      <c r="D22" s="22">
        <v>1</v>
      </c>
      <c r="E22" s="244"/>
      <c r="F22" s="244"/>
      <c r="G22" s="244"/>
      <c r="H22" s="244"/>
      <c r="I22" s="244">
        <v>0</v>
      </c>
      <c r="J22" s="7"/>
      <c r="R22" s="10"/>
      <c r="T22" s="10"/>
      <c r="U22" s="10"/>
      <c r="V22" s="10"/>
      <c r="W22" s="10"/>
      <c r="X22" s="10"/>
      <c r="Y22" s="10"/>
      <c r="Z22" s="10"/>
      <c r="AA22" s="10"/>
    </row>
    <row r="23" spans="1:27" ht="17.25" customHeight="1">
      <c r="A23" s="241" t="s">
        <v>52</v>
      </c>
      <c r="B23" s="22">
        <f t="shared" si="2"/>
        <v>4</v>
      </c>
      <c r="C23" s="219">
        <f t="shared" si="1"/>
        <v>5.0213406979663568E-2</v>
      </c>
      <c r="D23" s="22"/>
      <c r="E23" s="22"/>
      <c r="F23" s="22"/>
      <c r="G23" s="22"/>
      <c r="H23" s="244"/>
      <c r="I23" s="244">
        <v>4</v>
      </c>
      <c r="J23" s="7"/>
      <c r="R23" s="10"/>
      <c r="T23" s="10"/>
      <c r="U23" s="10"/>
      <c r="V23" s="10"/>
      <c r="W23" s="10"/>
      <c r="X23" s="10"/>
      <c r="Y23" s="10"/>
      <c r="Z23" s="10"/>
      <c r="AA23" s="10"/>
    </row>
    <row r="24" spans="1:27" ht="28.8">
      <c r="A24" s="184" t="s">
        <v>139</v>
      </c>
      <c r="B24" s="202">
        <f>SUM(B25:B37)</f>
        <v>4564</v>
      </c>
      <c r="C24" s="256">
        <f t="shared" ref="C24" si="3">SUM(C25:C35)</f>
        <v>99.956178790534622</v>
      </c>
      <c r="D24" s="202">
        <f t="shared" ref="D24:I24" si="4">SUM(D25:D37)</f>
        <v>2039</v>
      </c>
      <c r="E24" s="202">
        <f t="shared" si="4"/>
        <v>863</v>
      </c>
      <c r="F24" s="202">
        <f t="shared" si="4"/>
        <v>967</v>
      </c>
      <c r="G24" s="202">
        <f t="shared" si="4"/>
        <v>423</v>
      </c>
      <c r="H24" s="202">
        <f t="shared" si="4"/>
        <v>168</v>
      </c>
      <c r="I24" s="202">
        <f t="shared" si="4"/>
        <v>104</v>
      </c>
    </row>
    <row r="25" spans="1:27">
      <c r="A25" s="37">
        <v>0</v>
      </c>
      <c r="B25" s="22">
        <f>SUM(D25:I25)</f>
        <v>3237</v>
      </c>
      <c r="C25" s="219">
        <f t="shared" ref="C25:C37" si="5">B25*100/$B$24</f>
        <v>70.92462751971955</v>
      </c>
      <c r="D25" s="22">
        <v>1844</v>
      </c>
      <c r="E25" s="22">
        <v>583</v>
      </c>
      <c r="F25" s="22">
        <v>546</v>
      </c>
      <c r="G25" s="22">
        <v>186</v>
      </c>
      <c r="H25" s="22">
        <v>59</v>
      </c>
      <c r="I25" s="22">
        <v>19</v>
      </c>
      <c r="J25" s="7"/>
      <c r="R25" s="10"/>
      <c r="T25" s="10"/>
      <c r="U25" s="10"/>
      <c r="V25" s="10"/>
      <c r="W25" s="10"/>
      <c r="X25" s="10"/>
    </row>
    <row r="26" spans="1:27">
      <c r="A26" s="37">
        <v>1</v>
      </c>
      <c r="B26" s="22">
        <f t="shared" ref="B26:B34" si="6">SUM(D26:I26)</f>
        <v>809</v>
      </c>
      <c r="C26" s="219">
        <f t="shared" si="5"/>
        <v>17.725679228746714</v>
      </c>
      <c r="D26" s="22">
        <v>149</v>
      </c>
      <c r="E26" s="22">
        <v>200</v>
      </c>
      <c r="F26" s="22">
        <v>253</v>
      </c>
      <c r="G26" s="22">
        <v>130</v>
      </c>
      <c r="H26" s="22">
        <v>44</v>
      </c>
      <c r="I26" s="22">
        <v>33</v>
      </c>
      <c r="J26" s="7"/>
      <c r="R26" s="10"/>
      <c r="T26" s="10"/>
      <c r="U26" s="10"/>
      <c r="V26" s="10"/>
    </row>
    <row r="27" spans="1:27">
      <c r="A27" s="37">
        <v>2</v>
      </c>
      <c r="B27" s="22">
        <f t="shared" si="6"/>
        <v>301</v>
      </c>
      <c r="C27" s="219">
        <f t="shared" si="5"/>
        <v>6.595092024539877</v>
      </c>
      <c r="D27" s="22">
        <v>31</v>
      </c>
      <c r="E27" s="22">
        <v>59</v>
      </c>
      <c r="F27" s="22">
        <v>112</v>
      </c>
      <c r="G27" s="22">
        <v>51</v>
      </c>
      <c r="H27" s="22">
        <v>32</v>
      </c>
      <c r="I27" s="22">
        <v>16</v>
      </c>
      <c r="J27" s="7"/>
      <c r="R27" s="10"/>
      <c r="S27" s="14"/>
      <c r="T27" s="10"/>
      <c r="U27" s="10"/>
      <c r="V27" s="10"/>
      <c r="W27" s="10"/>
      <c r="X27" s="10"/>
      <c r="Y27" s="10"/>
    </row>
    <row r="28" spans="1:27">
      <c r="A28" s="37">
        <v>3</v>
      </c>
      <c r="B28" s="22">
        <f t="shared" si="6"/>
        <v>131</v>
      </c>
      <c r="C28" s="219">
        <f t="shared" si="5"/>
        <v>2.8702892199824714</v>
      </c>
      <c r="D28" s="22">
        <v>10</v>
      </c>
      <c r="E28" s="22">
        <v>15</v>
      </c>
      <c r="F28" s="22">
        <v>34</v>
      </c>
      <c r="G28" s="22">
        <v>41</v>
      </c>
      <c r="H28" s="22">
        <v>17</v>
      </c>
      <c r="I28" s="22">
        <v>14</v>
      </c>
      <c r="J28" s="7"/>
    </row>
    <row r="29" spans="1:27">
      <c r="A29" s="37">
        <v>4</v>
      </c>
      <c r="B29" s="22">
        <f t="shared" si="6"/>
        <v>41</v>
      </c>
      <c r="C29" s="219">
        <f t="shared" si="5"/>
        <v>0.89833479404031547</v>
      </c>
      <c r="D29" s="22">
        <v>3</v>
      </c>
      <c r="E29" s="22">
        <v>5</v>
      </c>
      <c r="F29" s="22">
        <v>10</v>
      </c>
      <c r="G29" s="22">
        <v>5</v>
      </c>
      <c r="H29" s="22">
        <v>7</v>
      </c>
      <c r="I29" s="22">
        <v>11</v>
      </c>
      <c r="J29" s="7"/>
    </row>
    <row r="30" spans="1:27">
      <c r="A30" s="37">
        <v>5</v>
      </c>
      <c r="B30" s="22">
        <f t="shared" si="6"/>
        <v>20</v>
      </c>
      <c r="C30" s="219">
        <f t="shared" si="5"/>
        <v>0.43821209465381245</v>
      </c>
      <c r="D30" s="22">
        <v>1</v>
      </c>
      <c r="E30" s="22">
        <v>1</v>
      </c>
      <c r="F30" s="22">
        <v>7</v>
      </c>
      <c r="G30" s="22">
        <v>3</v>
      </c>
      <c r="H30" s="22">
        <v>3</v>
      </c>
      <c r="I30" s="244">
        <v>5</v>
      </c>
      <c r="J30" s="7"/>
    </row>
    <row r="31" spans="1:27">
      <c r="A31" s="37">
        <v>6</v>
      </c>
      <c r="B31" s="22">
        <f t="shared" si="6"/>
        <v>17</v>
      </c>
      <c r="C31" s="219">
        <f t="shared" si="5"/>
        <v>0.37248028045574055</v>
      </c>
      <c r="D31" s="22">
        <v>1</v>
      </c>
      <c r="E31" s="22"/>
      <c r="F31" s="22">
        <v>4</v>
      </c>
      <c r="G31" s="22">
        <v>6</v>
      </c>
      <c r="H31" s="244">
        <v>2</v>
      </c>
      <c r="I31" s="244">
        <v>4</v>
      </c>
      <c r="J31" s="7"/>
    </row>
    <row r="32" spans="1:27">
      <c r="A32" s="37">
        <v>7</v>
      </c>
      <c r="B32" s="22">
        <f t="shared" si="6"/>
        <v>1</v>
      </c>
      <c r="C32" s="219">
        <f t="shared" si="5"/>
        <v>2.1910604732690624E-2</v>
      </c>
      <c r="D32" s="22"/>
      <c r="E32" s="22"/>
      <c r="F32" s="22"/>
      <c r="G32" s="22"/>
      <c r="H32" s="22">
        <v>1</v>
      </c>
      <c r="I32" s="22"/>
      <c r="J32" s="7"/>
    </row>
    <row r="33" spans="1:10">
      <c r="A33" s="37">
        <v>8</v>
      </c>
      <c r="B33" s="22">
        <f t="shared" si="6"/>
        <v>2</v>
      </c>
      <c r="C33" s="219">
        <f t="shared" si="5"/>
        <v>4.3821209465381247E-2</v>
      </c>
      <c r="D33" s="22"/>
      <c r="E33" s="22"/>
      <c r="F33" s="244"/>
      <c r="G33" s="244"/>
      <c r="H33" s="244">
        <v>2</v>
      </c>
      <c r="I33" s="244"/>
      <c r="J33" s="7"/>
    </row>
    <row r="34" spans="1:10">
      <c r="A34" s="37">
        <v>9</v>
      </c>
      <c r="B34" s="22">
        <f t="shared" si="6"/>
        <v>2</v>
      </c>
      <c r="C34" s="219">
        <f t="shared" si="5"/>
        <v>4.3821209465381247E-2</v>
      </c>
      <c r="D34" s="22"/>
      <c r="E34" s="22"/>
      <c r="F34" s="22"/>
      <c r="G34" s="244">
        <v>1</v>
      </c>
      <c r="H34" s="244">
        <v>1</v>
      </c>
      <c r="I34" s="244"/>
    </row>
    <row r="35" spans="1:10">
      <c r="A35" s="37">
        <v>10</v>
      </c>
      <c r="B35" s="22">
        <v>1</v>
      </c>
      <c r="C35" s="219">
        <f t="shared" si="5"/>
        <v>2.1910604732690624E-2</v>
      </c>
      <c r="D35" s="22"/>
      <c r="E35" s="22"/>
      <c r="F35" s="244">
        <v>1</v>
      </c>
      <c r="G35" s="244" t="s">
        <v>55</v>
      </c>
      <c r="H35" s="244"/>
      <c r="I35" s="244" t="s">
        <v>55</v>
      </c>
    </row>
    <row r="36" spans="1:10">
      <c r="A36" s="37">
        <v>11</v>
      </c>
      <c r="B36" s="244" t="s">
        <v>55</v>
      </c>
      <c r="C36" s="219"/>
      <c r="D36" s="244"/>
      <c r="E36" s="244"/>
      <c r="F36" s="244"/>
      <c r="G36" s="244"/>
      <c r="H36" s="244"/>
      <c r="I36" s="244"/>
    </row>
    <row r="37" spans="1:10">
      <c r="A37" s="241" t="s">
        <v>52</v>
      </c>
      <c r="B37" s="244">
        <v>2</v>
      </c>
      <c r="C37" s="219">
        <f t="shared" si="5"/>
        <v>4.3821209465381247E-2</v>
      </c>
      <c r="D37" s="244"/>
      <c r="E37" s="244"/>
      <c r="F37" s="244"/>
      <c r="G37" s="244"/>
      <c r="H37" s="244"/>
      <c r="I37" s="244">
        <v>2</v>
      </c>
    </row>
    <row r="38" spans="1:10" ht="28.8">
      <c r="A38" s="209" t="s">
        <v>130</v>
      </c>
      <c r="B38" s="202">
        <f>SUM(D38:I38)</f>
        <v>3402</v>
      </c>
      <c r="C38" s="256">
        <v>100</v>
      </c>
      <c r="D38" s="202">
        <f>SUM(D39:D51)</f>
        <v>740</v>
      </c>
      <c r="E38" s="202">
        <f t="shared" ref="E38:I38" si="7">SUM(E39:E51)</f>
        <v>577</v>
      </c>
      <c r="F38" s="202">
        <f t="shared" si="7"/>
        <v>1183</v>
      </c>
      <c r="G38" s="202">
        <f t="shared" si="7"/>
        <v>558</v>
      </c>
      <c r="H38" s="202">
        <f t="shared" si="7"/>
        <v>225</v>
      </c>
      <c r="I38" s="202">
        <f t="shared" si="7"/>
        <v>119</v>
      </c>
    </row>
    <row r="39" spans="1:10">
      <c r="A39" s="37">
        <v>0</v>
      </c>
      <c r="B39" s="22">
        <f>SUM(D39:I39)</f>
        <v>1849</v>
      </c>
      <c r="C39" s="219">
        <f t="shared" ref="C39:C51" si="8">B39*100/$B$38</f>
        <v>54.350382128159907</v>
      </c>
      <c r="D39" s="22">
        <v>650</v>
      </c>
      <c r="E39" s="22">
        <v>360</v>
      </c>
      <c r="F39" s="22">
        <v>545</v>
      </c>
      <c r="G39" s="22">
        <v>216</v>
      </c>
      <c r="H39" s="22">
        <v>58</v>
      </c>
      <c r="I39" s="22">
        <v>20</v>
      </c>
    </row>
    <row r="40" spans="1:10">
      <c r="A40" s="37">
        <v>1</v>
      </c>
      <c r="B40" s="22">
        <f t="shared" ref="B40:B50" si="9">SUM(D40:I40)</f>
        <v>731</v>
      </c>
      <c r="C40" s="219">
        <f t="shared" si="8"/>
        <v>21.487360376249264</v>
      </c>
      <c r="D40" s="22">
        <v>67</v>
      </c>
      <c r="E40" s="22">
        <v>136</v>
      </c>
      <c r="F40" s="22">
        <v>315</v>
      </c>
      <c r="G40" s="22">
        <v>139</v>
      </c>
      <c r="H40" s="22">
        <v>55</v>
      </c>
      <c r="I40" s="22">
        <v>19</v>
      </c>
    </row>
    <row r="41" spans="1:10">
      <c r="A41" s="37">
        <v>2</v>
      </c>
      <c r="B41" s="22">
        <f t="shared" si="9"/>
        <v>393</v>
      </c>
      <c r="C41" s="219">
        <f t="shared" si="8"/>
        <v>11.552028218694886</v>
      </c>
      <c r="D41" s="22">
        <v>15</v>
      </c>
      <c r="E41" s="22">
        <v>50</v>
      </c>
      <c r="F41" s="22">
        <v>188</v>
      </c>
      <c r="G41" s="22">
        <v>83</v>
      </c>
      <c r="H41" s="22">
        <v>36</v>
      </c>
      <c r="I41" s="22">
        <v>21</v>
      </c>
    </row>
    <row r="42" spans="1:10">
      <c r="A42" s="37">
        <v>3</v>
      </c>
      <c r="B42" s="22">
        <f t="shared" si="9"/>
        <v>198</v>
      </c>
      <c r="C42" s="219">
        <f t="shared" si="8"/>
        <v>5.8201058201058204</v>
      </c>
      <c r="D42" s="22">
        <v>2</v>
      </c>
      <c r="E42" s="22">
        <v>17</v>
      </c>
      <c r="F42" s="22">
        <v>77</v>
      </c>
      <c r="G42" s="22">
        <v>61</v>
      </c>
      <c r="H42" s="22">
        <v>26</v>
      </c>
      <c r="I42" s="22">
        <v>15</v>
      </c>
    </row>
    <row r="43" spans="1:10">
      <c r="A43" s="37">
        <v>4</v>
      </c>
      <c r="B43" s="22">
        <f t="shared" si="9"/>
        <v>107</v>
      </c>
      <c r="C43" s="219">
        <f t="shared" si="8"/>
        <v>3.1452087007642562</v>
      </c>
      <c r="D43" s="22">
        <v>3</v>
      </c>
      <c r="E43" s="22">
        <v>7</v>
      </c>
      <c r="F43" s="22">
        <v>35</v>
      </c>
      <c r="G43" s="22">
        <v>26</v>
      </c>
      <c r="H43" s="22">
        <v>16</v>
      </c>
      <c r="I43" s="22">
        <v>20</v>
      </c>
    </row>
    <row r="44" spans="1:10">
      <c r="A44" s="37">
        <v>5</v>
      </c>
      <c r="B44" s="22">
        <f t="shared" si="9"/>
        <v>61</v>
      </c>
      <c r="C44" s="219">
        <f t="shared" si="8"/>
        <v>1.7930629041740154</v>
      </c>
      <c r="D44" s="22"/>
      <c r="E44" s="22">
        <v>3</v>
      </c>
      <c r="F44" s="22">
        <v>14</v>
      </c>
      <c r="G44" s="22">
        <v>12</v>
      </c>
      <c r="H44" s="22">
        <v>20</v>
      </c>
      <c r="I44" s="22">
        <v>12</v>
      </c>
    </row>
    <row r="45" spans="1:10">
      <c r="A45" s="37">
        <v>6</v>
      </c>
      <c r="B45" s="22">
        <f t="shared" si="9"/>
        <v>22</v>
      </c>
      <c r="C45" s="219">
        <f t="shared" si="8"/>
        <v>0.64667842445620227</v>
      </c>
      <c r="D45" s="22"/>
      <c r="E45" s="22">
        <v>2</v>
      </c>
      <c r="F45" s="22">
        <v>4</v>
      </c>
      <c r="G45" s="22">
        <v>6</v>
      </c>
      <c r="H45" s="22">
        <v>9</v>
      </c>
      <c r="I45" s="244">
        <v>1</v>
      </c>
    </row>
    <row r="46" spans="1:10">
      <c r="A46" s="37">
        <v>7</v>
      </c>
      <c r="B46" s="22">
        <f t="shared" si="9"/>
        <v>15</v>
      </c>
      <c r="C46" s="219">
        <f t="shared" si="8"/>
        <v>0.44091710758377423</v>
      </c>
      <c r="D46" s="22">
        <v>1</v>
      </c>
      <c r="E46" s="22">
        <v>2</v>
      </c>
      <c r="F46" s="22">
        <v>2</v>
      </c>
      <c r="G46" s="22">
        <v>4</v>
      </c>
      <c r="H46" s="22">
        <v>3</v>
      </c>
      <c r="I46" s="22">
        <v>3</v>
      </c>
    </row>
    <row r="47" spans="1:10">
      <c r="A47" s="37">
        <v>8</v>
      </c>
      <c r="B47" s="22">
        <f t="shared" si="9"/>
        <v>7</v>
      </c>
      <c r="C47" s="219">
        <f t="shared" si="8"/>
        <v>0.20576131687242799</v>
      </c>
      <c r="D47" s="22"/>
      <c r="E47" s="22"/>
      <c r="F47" s="22">
        <v>1</v>
      </c>
      <c r="G47" s="244">
        <v>5</v>
      </c>
      <c r="H47" s="244"/>
      <c r="I47" s="244">
        <v>1</v>
      </c>
    </row>
    <row r="48" spans="1:10">
      <c r="A48" s="37">
        <v>9</v>
      </c>
      <c r="B48" s="22">
        <f t="shared" si="9"/>
        <v>4</v>
      </c>
      <c r="C48" s="219">
        <f t="shared" si="8"/>
        <v>0.11757789535567313</v>
      </c>
      <c r="D48" s="22"/>
      <c r="E48" s="22"/>
      <c r="F48" s="22">
        <v>2</v>
      </c>
      <c r="G48" s="244">
        <v>2</v>
      </c>
      <c r="H48" s="244"/>
      <c r="I48" s="244"/>
    </row>
    <row r="49" spans="1:9">
      <c r="A49" s="37">
        <v>10</v>
      </c>
      <c r="B49" s="22">
        <f t="shared" si="9"/>
        <v>12</v>
      </c>
      <c r="C49" s="219">
        <f t="shared" si="8"/>
        <v>0.35273368606701938</v>
      </c>
      <c r="D49" s="22">
        <v>1</v>
      </c>
      <c r="E49" s="22"/>
      <c r="F49" s="244"/>
      <c r="G49" s="244">
        <v>4</v>
      </c>
      <c r="H49" s="244">
        <v>2</v>
      </c>
      <c r="I49" s="244">
        <v>5</v>
      </c>
    </row>
    <row r="50" spans="1:9">
      <c r="A50" s="37">
        <v>11</v>
      </c>
      <c r="B50" s="22">
        <f t="shared" si="9"/>
        <v>1</v>
      </c>
      <c r="C50" s="219">
        <f t="shared" si="8"/>
        <v>2.9394473838918283E-2</v>
      </c>
      <c r="D50" s="22">
        <v>1</v>
      </c>
      <c r="E50" s="244"/>
      <c r="F50" s="244"/>
      <c r="G50" s="244"/>
      <c r="H50" s="244"/>
      <c r="I50" s="244"/>
    </row>
    <row r="51" spans="1:9">
      <c r="A51" s="241" t="s">
        <v>52</v>
      </c>
      <c r="B51" s="22">
        <v>2</v>
      </c>
      <c r="C51" s="219">
        <f t="shared" si="8"/>
        <v>5.8788947677836566E-2</v>
      </c>
      <c r="D51" s="22"/>
      <c r="E51" s="22"/>
      <c r="F51" s="22"/>
      <c r="G51" s="22"/>
      <c r="H51" s="244"/>
      <c r="I51" s="244">
        <v>2</v>
      </c>
    </row>
  </sheetData>
  <mergeCells count="11">
    <mergeCell ref="A7:A9"/>
    <mergeCell ref="I8:I9"/>
    <mergeCell ref="B8:B9"/>
    <mergeCell ref="C8:C9"/>
    <mergeCell ref="B7:C7"/>
    <mergeCell ref="D7:I7"/>
    <mergeCell ref="D8:D9"/>
    <mergeCell ref="E8:E9"/>
    <mergeCell ref="F8:F9"/>
    <mergeCell ref="G8:G9"/>
    <mergeCell ref="H8:H9"/>
  </mergeCells>
  <pageMargins left="0.7" right="0.7" top="0.75" bottom="0.75" header="0.3" footer="0.3"/>
  <ignoredErrors>
    <ignoredError sqref="B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B005D-322F-4631-8752-E2CE4EF1DAF6}">
  <dimension ref="A1:K81"/>
  <sheetViews>
    <sheetView workbookViewId="0">
      <selection activeCell="A5" sqref="A5:H5"/>
    </sheetView>
  </sheetViews>
  <sheetFormatPr defaultRowHeight="14.4"/>
  <cols>
    <col min="1" max="2" width="10.6640625" customWidth="1"/>
    <col min="3" max="3" width="15.5546875" customWidth="1"/>
    <col min="5" max="5" width="10.6640625" customWidth="1"/>
    <col min="6" max="8" width="12.6640625" customWidth="1"/>
    <col min="9" max="9" width="12.109375" customWidth="1"/>
  </cols>
  <sheetData>
    <row r="1" spans="1:11" ht="15" customHeight="1">
      <c r="A1" s="364" t="s">
        <v>203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</row>
    <row r="2" spans="1:11" ht="15" customHeight="1">
      <c r="A2" s="54" t="s">
        <v>204</v>
      </c>
      <c r="B2" s="365"/>
      <c r="C2" s="365"/>
      <c r="D2" s="365"/>
      <c r="E2" s="365"/>
      <c r="F2" s="365"/>
      <c r="G2" s="365"/>
      <c r="H2" s="365"/>
      <c r="I2" s="27"/>
      <c r="J2" s="27"/>
      <c r="K2" s="27"/>
    </row>
    <row r="3" spans="1:11" ht="15" customHeight="1">
      <c r="A3" s="63"/>
      <c r="B3" s="63"/>
      <c r="C3" s="63"/>
      <c r="D3" s="58"/>
      <c r="E3" s="58"/>
      <c r="F3" s="58"/>
      <c r="G3" s="58"/>
      <c r="H3" s="58"/>
      <c r="I3" s="58"/>
      <c r="J3" s="58"/>
      <c r="K3" s="58"/>
    </row>
    <row r="4" spans="1:11" ht="15" customHeight="1">
      <c r="A4" s="279" t="s">
        <v>214</v>
      </c>
      <c r="B4" s="279"/>
      <c r="C4" s="279"/>
      <c r="D4" s="279"/>
      <c r="E4" s="279"/>
      <c r="F4" s="279"/>
      <c r="G4" s="279"/>
      <c r="H4" s="279"/>
      <c r="I4" s="158"/>
      <c r="J4" s="158"/>
      <c r="K4" s="158"/>
    </row>
    <row r="5" spans="1:11" ht="15" customHeight="1">
      <c r="A5" s="310" t="s">
        <v>206</v>
      </c>
      <c r="B5" s="310"/>
      <c r="C5" s="310"/>
      <c r="D5" s="310"/>
      <c r="E5" s="310"/>
      <c r="F5" s="310"/>
      <c r="G5" s="310"/>
      <c r="H5" s="310"/>
      <c r="I5" s="27"/>
      <c r="J5" s="27"/>
      <c r="K5" s="27"/>
    </row>
    <row r="6" spans="1:11" ht="15" customHeight="1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</row>
    <row r="7" spans="1:11" ht="24.6" customHeight="1">
      <c r="A7" s="288" t="s">
        <v>231</v>
      </c>
      <c r="B7" s="289"/>
      <c r="C7" s="294" t="s">
        <v>99</v>
      </c>
      <c r="D7" s="295"/>
      <c r="E7" s="296"/>
      <c r="F7" s="307" t="s">
        <v>100</v>
      </c>
      <c r="G7" s="308"/>
      <c r="H7" s="309"/>
      <c r="I7" s="60"/>
      <c r="J7" s="7"/>
      <c r="K7" s="7"/>
    </row>
    <row r="8" spans="1:11" ht="21.6" customHeight="1">
      <c r="A8" s="290"/>
      <c r="B8" s="291"/>
      <c r="C8" s="297"/>
      <c r="D8" s="298"/>
      <c r="E8" s="299"/>
      <c r="F8" s="273" t="s">
        <v>102</v>
      </c>
      <c r="G8" s="273" t="s">
        <v>103</v>
      </c>
      <c r="H8" s="273" t="s">
        <v>104</v>
      </c>
      <c r="I8" s="7"/>
      <c r="J8" s="7"/>
      <c r="K8" s="7"/>
    </row>
    <row r="9" spans="1:11" ht="36" customHeight="1">
      <c r="A9" s="292"/>
      <c r="B9" s="293"/>
      <c r="C9" s="300"/>
      <c r="D9" s="301"/>
      <c r="E9" s="302"/>
      <c r="F9" s="274"/>
      <c r="G9" s="274"/>
      <c r="H9" s="274"/>
      <c r="I9" s="61"/>
      <c r="J9" s="62"/>
      <c r="K9" s="7"/>
    </row>
    <row r="10" spans="1:11" ht="15" customHeight="1">
      <c r="A10" s="282" t="s">
        <v>101</v>
      </c>
      <c r="B10" s="283"/>
      <c r="C10" s="121" t="s">
        <v>13</v>
      </c>
      <c r="D10" s="143" t="s">
        <v>1</v>
      </c>
      <c r="E10" s="121">
        <f>SUM(E11:E12)</f>
        <v>59439</v>
      </c>
      <c r="F10" s="121">
        <f t="shared" ref="F10:H10" si="0">SUM(F11:F12)</f>
        <v>4377</v>
      </c>
      <c r="G10" s="121">
        <f t="shared" si="0"/>
        <v>55033</v>
      </c>
      <c r="H10" s="121">
        <f t="shared" si="0"/>
        <v>29</v>
      </c>
      <c r="I10" s="7"/>
      <c r="J10" s="7"/>
      <c r="K10" s="7"/>
    </row>
    <row r="11" spans="1:11">
      <c r="A11" s="284"/>
      <c r="B11" s="285"/>
      <c r="C11" s="121" t="s">
        <v>2</v>
      </c>
      <c r="D11" s="143" t="s">
        <v>3</v>
      </c>
      <c r="E11" s="121">
        <f>E14+E17+E20+E23+E26+E29+E32</f>
        <v>59051</v>
      </c>
      <c r="F11" s="121">
        <f t="shared" ref="F11:H11" si="1">F14+F17+F20+F23+F26+F29+F32</f>
        <v>4077</v>
      </c>
      <c r="G11" s="121">
        <f t="shared" si="1"/>
        <v>54945</v>
      </c>
      <c r="H11" s="121">
        <f t="shared" si="1"/>
        <v>29</v>
      </c>
      <c r="I11" s="7"/>
      <c r="J11" s="7"/>
      <c r="K11" s="7"/>
    </row>
    <row r="12" spans="1:11" ht="15" customHeight="1">
      <c r="A12" s="286"/>
      <c r="B12" s="287"/>
      <c r="C12" s="121" t="s">
        <v>6</v>
      </c>
      <c r="D12" s="143" t="s">
        <v>4</v>
      </c>
      <c r="E12" s="121">
        <f>E15+E18+E21+E24+E27+E30+E33</f>
        <v>388</v>
      </c>
      <c r="F12" s="121">
        <f t="shared" ref="F12:H12" si="2">F15+F18+F21+F24+F27+F30+F33</f>
        <v>300</v>
      </c>
      <c r="G12" s="121">
        <f t="shared" si="2"/>
        <v>88</v>
      </c>
      <c r="H12" s="121">
        <f t="shared" si="2"/>
        <v>0</v>
      </c>
      <c r="I12" s="7"/>
      <c r="J12" s="7"/>
      <c r="K12" s="7"/>
    </row>
    <row r="13" spans="1:11">
      <c r="A13" s="280" t="s">
        <v>5</v>
      </c>
      <c r="B13" s="281"/>
      <c r="C13" s="2" t="s">
        <v>13</v>
      </c>
      <c r="D13" s="2" t="s">
        <v>1</v>
      </c>
      <c r="E13" s="140">
        <f>SUM(E14:E15)</f>
        <v>15</v>
      </c>
      <c r="F13" s="140">
        <f t="shared" ref="F13:H13" si="3">SUM(F14:F15)</f>
        <v>0</v>
      </c>
      <c r="G13" s="140">
        <f t="shared" si="3"/>
        <v>15</v>
      </c>
      <c r="H13" s="140">
        <f t="shared" si="3"/>
        <v>0</v>
      </c>
      <c r="I13" s="7"/>
      <c r="J13" s="7"/>
      <c r="K13" s="7"/>
    </row>
    <row r="14" spans="1:11">
      <c r="A14" s="271"/>
      <c r="B14" s="272"/>
      <c r="C14" s="144" t="s">
        <v>2</v>
      </c>
      <c r="D14" s="145" t="s">
        <v>3</v>
      </c>
      <c r="E14" s="146">
        <v>15</v>
      </c>
      <c r="F14" s="146"/>
      <c r="G14" s="146">
        <v>15</v>
      </c>
      <c r="H14" s="147"/>
      <c r="I14" s="7"/>
      <c r="J14" s="7"/>
      <c r="K14" s="7"/>
    </row>
    <row r="15" spans="1:11">
      <c r="A15" s="271"/>
      <c r="B15" s="272"/>
      <c r="C15" s="148" t="s">
        <v>6</v>
      </c>
      <c r="D15" s="145" t="s">
        <v>4</v>
      </c>
      <c r="E15" s="144"/>
      <c r="F15" s="147"/>
      <c r="G15" s="147"/>
      <c r="H15" s="147"/>
      <c r="I15" s="7"/>
      <c r="J15" s="7"/>
      <c r="K15" s="7"/>
    </row>
    <row r="16" spans="1:11">
      <c r="A16" s="275" t="s">
        <v>7</v>
      </c>
      <c r="B16" s="276"/>
      <c r="C16" s="2" t="s">
        <v>13</v>
      </c>
      <c r="D16" s="2" t="s">
        <v>1</v>
      </c>
      <c r="E16" s="140">
        <f>SUM(E17:E18)</f>
        <v>1804</v>
      </c>
      <c r="F16" s="140">
        <f t="shared" ref="F16:H16" si="4">SUM(F17:F18)</f>
        <v>150</v>
      </c>
      <c r="G16" s="140">
        <f t="shared" si="4"/>
        <v>1653</v>
      </c>
      <c r="H16" s="140">
        <f t="shared" si="4"/>
        <v>1</v>
      </c>
      <c r="I16" s="7"/>
      <c r="J16" s="7"/>
      <c r="K16" s="7"/>
    </row>
    <row r="17" spans="1:11">
      <c r="A17" s="271"/>
      <c r="B17" s="272"/>
      <c r="C17" s="144" t="s">
        <v>2</v>
      </c>
      <c r="D17" s="145" t="s">
        <v>3</v>
      </c>
      <c r="E17" s="146">
        <v>1792</v>
      </c>
      <c r="F17" s="146">
        <v>141</v>
      </c>
      <c r="G17" s="146">
        <v>1650</v>
      </c>
      <c r="H17" s="147">
        <v>1</v>
      </c>
      <c r="I17" s="7"/>
      <c r="J17" s="7"/>
      <c r="K17" s="7"/>
    </row>
    <row r="18" spans="1:11">
      <c r="A18" s="275"/>
      <c r="B18" s="276"/>
      <c r="C18" s="144" t="s">
        <v>6</v>
      </c>
      <c r="D18" s="145" t="s">
        <v>4</v>
      </c>
      <c r="E18" s="146">
        <v>12</v>
      </c>
      <c r="F18" s="146">
        <v>9</v>
      </c>
      <c r="G18" s="146">
        <v>3</v>
      </c>
      <c r="H18" s="147"/>
      <c r="I18" s="7"/>
      <c r="J18" s="7"/>
      <c r="K18" s="7"/>
    </row>
    <row r="19" spans="1:11">
      <c r="A19" s="275" t="s">
        <v>8</v>
      </c>
      <c r="B19" s="276"/>
      <c r="C19" s="2" t="s">
        <v>13</v>
      </c>
      <c r="D19" s="2" t="s">
        <v>1</v>
      </c>
      <c r="E19" s="140">
        <f>SUM(E20:E21)</f>
        <v>24844</v>
      </c>
      <c r="F19" s="140">
        <f t="shared" ref="F19:H19" si="5">SUM(F20:F21)</f>
        <v>1497</v>
      </c>
      <c r="G19" s="140">
        <f t="shared" si="5"/>
        <v>23333</v>
      </c>
      <c r="H19" s="140">
        <f t="shared" si="5"/>
        <v>14</v>
      </c>
      <c r="I19" s="7"/>
      <c r="J19" s="7"/>
      <c r="K19" s="7"/>
    </row>
    <row r="20" spans="1:11">
      <c r="A20" s="271"/>
      <c r="B20" s="272"/>
      <c r="C20" s="144" t="s">
        <v>2</v>
      </c>
      <c r="D20" s="145" t="s">
        <v>3</v>
      </c>
      <c r="E20" s="146">
        <v>24684</v>
      </c>
      <c r="F20" s="146">
        <v>1379</v>
      </c>
      <c r="G20" s="146">
        <v>23291</v>
      </c>
      <c r="H20" s="146">
        <v>14</v>
      </c>
      <c r="I20" s="7"/>
      <c r="J20" s="7"/>
      <c r="K20" s="7"/>
    </row>
    <row r="21" spans="1:11">
      <c r="A21" s="275"/>
      <c r="B21" s="276"/>
      <c r="C21" s="144" t="s">
        <v>6</v>
      </c>
      <c r="D21" s="145" t="s">
        <v>4</v>
      </c>
      <c r="E21" s="146">
        <v>160</v>
      </c>
      <c r="F21" s="146">
        <v>118</v>
      </c>
      <c r="G21" s="146">
        <v>42</v>
      </c>
      <c r="H21" s="147"/>
      <c r="I21" s="7"/>
      <c r="J21" s="7"/>
      <c r="K21" s="7"/>
    </row>
    <row r="22" spans="1:11">
      <c r="A22" s="275" t="s">
        <v>9</v>
      </c>
      <c r="B22" s="276"/>
      <c r="C22" s="2" t="s">
        <v>13</v>
      </c>
      <c r="D22" s="2" t="s">
        <v>1</v>
      </c>
      <c r="E22" s="140">
        <f>SUM(E23:E24)</f>
        <v>29382</v>
      </c>
      <c r="F22" s="140">
        <f t="shared" ref="F22:H22" si="6">SUM(F23:F24)</f>
        <v>2332</v>
      </c>
      <c r="G22" s="140">
        <f t="shared" si="6"/>
        <v>27037</v>
      </c>
      <c r="H22" s="140">
        <f t="shared" si="6"/>
        <v>13</v>
      </c>
      <c r="I22" s="7"/>
      <c r="J22" s="7"/>
      <c r="K22" s="7"/>
    </row>
    <row r="23" spans="1:11">
      <c r="A23" s="271"/>
      <c r="B23" s="272"/>
      <c r="C23" s="144" t="s">
        <v>2</v>
      </c>
      <c r="D23" s="145" t="s">
        <v>3</v>
      </c>
      <c r="E23" s="146">
        <v>29195</v>
      </c>
      <c r="F23" s="146">
        <v>2181</v>
      </c>
      <c r="G23" s="146">
        <v>27001</v>
      </c>
      <c r="H23" s="146">
        <v>13</v>
      </c>
      <c r="I23" s="7"/>
      <c r="J23" s="7"/>
      <c r="K23" s="7"/>
    </row>
    <row r="24" spans="1:11">
      <c r="A24" s="275"/>
      <c r="B24" s="276"/>
      <c r="C24" s="144" t="s">
        <v>6</v>
      </c>
      <c r="D24" s="145" t="s">
        <v>4</v>
      </c>
      <c r="E24" s="146">
        <v>187</v>
      </c>
      <c r="F24" s="146">
        <v>151</v>
      </c>
      <c r="G24" s="146">
        <v>36</v>
      </c>
      <c r="H24" s="147"/>
      <c r="I24" s="7"/>
      <c r="J24" s="7"/>
      <c r="K24" s="7"/>
    </row>
    <row r="25" spans="1:11">
      <c r="A25" s="275" t="s">
        <v>10</v>
      </c>
      <c r="B25" s="276"/>
      <c r="C25" s="2" t="s">
        <v>13</v>
      </c>
      <c r="D25" s="2" t="s">
        <v>1</v>
      </c>
      <c r="E25" s="140">
        <f>SUM(E26:E27)</f>
        <v>3000</v>
      </c>
      <c r="F25" s="140">
        <f t="shared" ref="F25:H25" si="7">SUM(F26:F27)</f>
        <v>310</v>
      </c>
      <c r="G25" s="140">
        <f t="shared" si="7"/>
        <v>2689</v>
      </c>
      <c r="H25" s="140">
        <f t="shared" si="7"/>
        <v>1</v>
      </c>
      <c r="I25" s="7"/>
      <c r="J25" s="7"/>
      <c r="K25" s="7"/>
    </row>
    <row r="26" spans="1:11">
      <c r="A26" s="271"/>
      <c r="B26" s="272"/>
      <c r="C26" s="144" t="s">
        <v>2</v>
      </c>
      <c r="D26" s="145" t="s">
        <v>3</v>
      </c>
      <c r="E26" s="146">
        <v>2973</v>
      </c>
      <c r="F26" s="146">
        <v>289</v>
      </c>
      <c r="G26" s="146">
        <v>2683</v>
      </c>
      <c r="H26" s="146">
        <v>1</v>
      </c>
      <c r="I26" s="7"/>
      <c r="J26" s="7"/>
      <c r="K26" s="7"/>
    </row>
    <row r="27" spans="1:11">
      <c r="A27" s="275"/>
      <c r="B27" s="276"/>
      <c r="C27" s="144" t="s">
        <v>6</v>
      </c>
      <c r="D27" s="145" t="s">
        <v>4</v>
      </c>
      <c r="E27" s="146">
        <v>27</v>
      </c>
      <c r="F27" s="146">
        <v>21</v>
      </c>
      <c r="G27" s="146">
        <v>6</v>
      </c>
      <c r="H27" s="147"/>
      <c r="I27" s="7"/>
      <c r="J27" s="7"/>
      <c r="K27" s="7"/>
    </row>
    <row r="28" spans="1:11">
      <c r="A28" s="275" t="s">
        <v>11</v>
      </c>
      <c r="B28" s="276"/>
      <c r="C28" s="2" t="s">
        <v>13</v>
      </c>
      <c r="D28" s="2" t="s">
        <v>1</v>
      </c>
      <c r="E28" s="140">
        <f>SUM(E29:E30)</f>
        <v>339</v>
      </c>
      <c r="F28" s="140">
        <f t="shared" ref="F28:H28" si="8">SUM(F29:F30)</f>
        <v>71</v>
      </c>
      <c r="G28" s="140">
        <f t="shared" si="8"/>
        <v>268</v>
      </c>
      <c r="H28" s="140">
        <f t="shared" si="8"/>
        <v>0</v>
      </c>
      <c r="I28" s="7"/>
      <c r="J28" s="7"/>
      <c r="K28" s="7"/>
    </row>
    <row r="29" spans="1:11">
      <c r="A29" s="271"/>
      <c r="B29" s="272"/>
      <c r="C29" s="144" t="s">
        <v>2</v>
      </c>
      <c r="D29" s="145" t="s">
        <v>3</v>
      </c>
      <c r="E29" s="146">
        <v>337</v>
      </c>
      <c r="F29" s="146">
        <v>70</v>
      </c>
      <c r="G29" s="146">
        <v>267</v>
      </c>
      <c r="H29" s="147"/>
      <c r="I29" s="7"/>
      <c r="J29" s="7"/>
      <c r="K29" s="7"/>
    </row>
    <row r="30" spans="1:11">
      <c r="A30" s="275"/>
      <c r="B30" s="276"/>
      <c r="C30" s="144" t="s">
        <v>6</v>
      </c>
      <c r="D30" s="145" t="s">
        <v>4</v>
      </c>
      <c r="E30" s="146">
        <v>2</v>
      </c>
      <c r="F30" s="146">
        <v>1</v>
      </c>
      <c r="G30" s="147">
        <v>1</v>
      </c>
      <c r="H30" s="147"/>
      <c r="I30" s="7"/>
      <c r="J30" s="7"/>
      <c r="K30" s="7"/>
    </row>
    <row r="31" spans="1:11">
      <c r="A31" s="275" t="s">
        <v>12</v>
      </c>
      <c r="B31" s="276"/>
      <c r="C31" s="2" t="s">
        <v>13</v>
      </c>
      <c r="D31" s="2" t="s">
        <v>1</v>
      </c>
      <c r="E31" s="140">
        <f>SUM(E32:E33)</f>
        <v>55</v>
      </c>
      <c r="F31" s="140">
        <f t="shared" ref="F31:H31" si="9">SUM(F32:F33)</f>
        <v>17</v>
      </c>
      <c r="G31" s="140">
        <f t="shared" si="9"/>
        <v>38</v>
      </c>
      <c r="H31" s="140">
        <f t="shared" si="9"/>
        <v>0</v>
      </c>
      <c r="I31" s="7"/>
      <c r="J31" s="7"/>
      <c r="K31" s="7"/>
    </row>
    <row r="32" spans="1:11">
      <c r="A32" s="271"/>
      <c r="B32" s="272"/>
      <c r="C32" s="144" t="s">
        <v>2</v>
      </c>
      <c r="D32" s="145" t="s">
        <v>3</v>
      </c>
      <c r="E32" s="146">
        <v>55</v>
      </c>
      <c r="F32" s="146">
        <v>17</v>
      </c>
      <c r="G32" s="146">
        <v>38</v>
      </c>
      <c r="H32" s="147"/>
      <c r="I32" s="7"/>
      <c r="J32" s="7"/>
      <c r="K32" s="7"/>
    </row>
    <row r="33" spans="1:11">
      <c r="A33" s="277"/>
      <c r="B33" s="278"/>
      <c r="C33" s="144" t="s">
        <v>6</v>
      </c>
      <c r="D33" s="145" t="s">
        <v>4</v>
      </c>
      <c r="E33" s="147"/>
      <c r="F33" s="147"/>
      <c r="G33" s="147"/>
      <c r="H33" s="147"/>
      <c r="I33" s="7"/>
      <c r="J33" s="7"/>
      <c r="K33" s="7"/>
    </row>
    <row r="34" spans="1:11" ht="14.4" customHeight="1">
      <c r="A34" s="288" t="s">
        <v>105</v>
      </c>
      <c r="B34" s="289"/>
      <c r="C34" s="121" t="s">
        <v>13</v>
      </c>
      <c r="D34" s="143" t="s">
        <v>1</v>
      </c>
      <c r="E34" s="121">
        <f>SUM(E35:E36)</f>
        <v>33893</v>
      </c>
      <c r="F34" s="121">
        <f t="shared" ref="F34:H34" si="10">SUM(F35:F36)</f>
        <v>2975</v>
      </c>
      <c r="G34" s="121">
        <f t="shared" si="10"/>
        <v>30891</v>
      </c>
      <c r="H34" s="121">
        <f t="shared" si="10"/>
        <v>27</v>
      </c>
      <c r="I34" s="7"/>
      <c r="J34" s="7"/>
      <c r="K34" s="7"/>
    </row>
    <row r="35" spans="1:11">
      <c r="A35" s="290"/>
      <c r="B35" s="291"/>
      <c r="C35" s="121" t="s">
        <v>2</v>
      </c>
      <c r="D35" s="143" t="s">
        <v>3</v>
      </c>
      <c r="E35" s="121">
        <f>E38+E41+E44+E47+E50+E53+E56</f>
        <v>33610</v>
      </c>
      <c r="F35" s="121">
        <f t="shared" ref="F35:H36" si="11">F38+F41+F44+F47+F50+F53+F56</f>
        <v>2741</v>
      </c>
      <c r="G35" s="121">
        <f t="shared" si="11"/>
        <v>30842</v>
      </c>
      <c r="H35" s="121">
        <f t="shared" si="11"/>
        <v>27</v>
      </c>
      <c r="I35" s="7"/>
      <c r="J35" s="7"/>
      <c r="K35" s="7"/>
    </row>
    <row r="36" spans="1:11">
      <c r="A36" s="292"/>
      <c r="B36" s="293"/>
      <c r="C36" s="121" t="s">
        <v>6</v>
      </c>
      <c r="D36" s="143" t="s">
        <v>4</v>
      </c>
      <c r="E36" s="121">
        <f>E39+E42+E45+E48+E51+E54+E57</f>
        <v>283</v>
      </c>
      <c r="F36" s="121">
        <f t="shared" si="11"/>
        <v>234</v>
      </c>
      <c r="G36" s="121">
        <f t="shared" si="11"/>
        <v>49</v>
      </c>
      <c r="H36" s="121">
        <f t="shared" si="11"/>
        <v>0</v>
      </c>
    </row>
    <row r="37" spans="1:11">
      <c r="A37" s="280" t="s">
        <v>5</v>
      </c>
      <c r="B37" s="281"/>
      <c r="C37" s="2" t="s">
        <v>13</v>
      </c>
      <c r="D37" s="2" t="s">
        <v>1</v>
      </c>
      <c r="E37" s="141">
        <f t="shared" ref="E37:E57" si="12">SUM(F37:H37)</f>
        <v>12</v>
      </c>
      <c r="F37" s="142">
        <f t="shared" ref="F37:H37" si="13">SUM(F38:F39)</f>
        <v>0</v>
      </c>
      <c r="G37" s="142">
        <f t="shared" si="13"/>
        <v>12</v>
      </c>
      <c r="H37" s="142">
        <f t="shared" si="13"/>
        <v>0</v>
      </c>
    </row>
    <row r="38" spans="1:11">
      <c r="A38" s="271"/>
      <c r="B38" s="272"/>
      <c r="C38" s="144" t="s">
        <v>2</v>
      </c>
      <c r="D38" s="145" t="s">
        <v>3</v>
      </c>
      <c r="E38" s="149">
        <f t="shared" si="12"/>
        <v>12</v>
      </c>
      <c r="F38" s="150">
        <v>0</v>
      </c>
      <c r="G38" s="150">
        <v>12</v>
      </c>
      <c r="H38" s="20"/>
    </row>
    <row r="39" spans="1:11">
      <c r="A39" s="271"/>
      <c r="B39" s="272"/>
      <c r="C39" s="148" t="s">
        <v>6</v>
      </c>
      <c r="D39" s="145" t="s">
        <v>4</v>
      </c>
      <c r="E39" s="149">
        <f t="shared" si="12"/>
        <v>0</v>
      </c>
      <c r="F39" s="20"/>
      <c r="G39" s="20"/>
      <c r="H39" s="20"/>
    </row>
    <row r="40" spans="1:11">
      <c r="A40" s="275" t="s">
        <v>7</v>
      </c>
      <c r="B40" s="276"/>
      <c r="C40" s="2" t="s">
        <v>13</v>
      </c>
      <c r="D40" s="2" t="s">
        <v>1</v>
      </c>
      <c r="E40" s="141">
        <f t="shared" si="12"/>
        <v>876</v>
      </c>
      <c r="F40" s="142">
        <f t="shared" ref="F40:H40" si="14">SUM(F41:F42)</f>
        <v>99</v>
      </c>
      <c r="G40" s="142">
        <f t="shared" si="14"/>
        <v>776</v>
      </c>
      <c r="H40" s="142">
        <f t="shared" si="14"/>
        <v>1</v>
      </c>
    </row>
    <row r="41" spans="1:11">
      <c r="A41" s="271"/>
      <c r="B41" s="272"/>
      <c r="C41" s="144" t="s">
        <v>2</v>
      </c>
      <c r="D41" s="145" t="s">
        <v>3</v>
      </c>
      <c r="E41" s="149">
        <f t="shared" si="12"/>
        <v>871</v>
      </c>
      <c r="F41" s="151">
        <v>94</v>
      </c>
      <c r="G41" s="151">
        <v>776</v>
      </c>
      <c r="H41" s="152">
        <v>1</v>
      </c>
    </row>
    <row r="42" spans="1:11">
      <c r="A42" s="275"/>
      <c r="B42" s="276"/>
      <c r="C42" s="144" t="s">
        <v>6</v>
      </c>
      <c r="D42" s="145" t="s">
        <v>4</v>
      </c>
      <c r="E42" s="149">
        <f t="shared" si="12"/>
        <v>5</v>
      </c>
      <c r="F42" s="151">
        <v>5</v>
      </c>
      <c r="G42" s="151"/>
      <c r="H42" s="152"/>
    </row>
    <row r="43" spans="1:11">
      <c r="A43" s="275" t="s">
        <v>8</v>
      </c>
      <c r="B43" s="276"/>
      <c r="C43" s="2" t="s">
        <v>13</v>
      </c>
      <c r="D43" s="2" t="s">
        <v>1</v>
      </c>
      <c r="E43" s="141">
        <f t="shared" si="12"/>
        <v>12593</v>
      </c>
      <c r="F43" s="142">
        <f t="shared" ref="F43:H43" si="15">SUM(F44:F45)</f>
        <v>930</v>
      </c>
      <c r="G43" s="142">
        <f t="shared" si="15"/>
        <v>11651</v>
      </c>
      <c r="H43" s="142">
        <f t="shared" si="15"/>
        <v>12</v>
      </c>
    </row>
    <row r="44" spans="1:11">
      <c r="A44" s="271"/>
      <c r="B44" s="272"/>
      <c r="C44" s="144" t="s">
        <v>2</v>
      </c>
      <c r="D44" s="145" t="s">
        <v>3</v>
      </c>
      <c r="E44" s="149">
        <f t="shared" si="12"/>
        <v>12482</v>
      </c>
      <c r="F44" s="150">
        <v>842</v>
      </c>
      <c r="G44" s="150">
        <v>11628</v>
      </c>
      <c r="H44" s="150">
        <v>12</v>
      </c>
    </row>
    <row r="45" spans="1:11">
      <c r="A45" s="275"/>
      <c r="B45" s="276"/>
      <c r="C45" s="144" t="s">
        <v>6</v>
      </c>
      <c r="D45" s="145" t="s">
        <v>4</v>
      </c>
      <c r="E45" s="149">
        <f t="shared" si="12"/>
        <v>111</v>
      </c>
      <c r="F45" s="150">
        <v>88</v>
      </c>
      <c r="G45" s="150">
        <v>23</v>
      </c>
      <c r="H45" s="20"/>
    </row>
    <row r="46" spans="1:11">
      <c r="A46" s="275" t="s">
        <v>9</v>
      </c>
      <c r="B46" s="276"/>
      <c r="C46" s="2" t="s">
        <v>13</v>
      </c>
      <c r="D46" s="2" t="s">
        <v>1</v>
      </c>
      <c r="E46" s="141">
        <f t="shared" si="12"/>
        <v>18082</v>
      </c>
      <c r="F46" s="142">
        <f t="shared" ref="F46:H46" si="16">SUM(F47:F48)</f>
        <v>1630</v>
      </c>
      <c r="G46" s="142">
        <f t="shared" si="16"/>
        <v>16439</v>
      </c>
      <c r="H46" s="142">
        <f t="shared" si="16"/>
        <v>13</v>
      </c>
    </row>
    <row r="47" spans="1:11">
      <c r="A47" s="271"/>
      <c r="B47" s="272"/>
      <c r="C47" s="144" t="s">
        <v>2</v>
      </c>
      <c r="D47" s="145" t="s">
        <v>3</v>
      </c>
      <c r="E47" s="149">
        <f t="shared" si="12"/>
        <v>17942</v>
      </c>
      <c r="F47" s="150">
        <v>1509</v>
      </c>
      <c r="G47" s="150">
        <v>16420</v>
      </c>
      <c r="H47" s="150">
        <v>13</v>
      </c>
    </row>
    <row r="48" spans="1:11">
      <c r="A48" s="275"/>
      <c r="B48" s="276"/>
      <c r="C48" s="144" t="s">
        <v>6</v>
      </c>
      <c r="D48" s="145" t="s">
        <v>4</v>
      </c>
      <c r="E48" s="149">
        <f t="shared" si="12"/>
        <v>140</v>
      </c>
      <c r="F48" s="150">
        <v>121</v>
      </c>
      <c r="G48" s="150">
        <v>19</v>
      </c>
      <c r="H48" s="20"/>
    </row>
    <row r="49" spans="1:8">
      <c r="A49" s="275" t="s">
        <v>10</v>
      </c>
      <c r="B49" s="276"/>
      <c r="C49" s="2" t="s">
        <v>13</v>
      </c>
      <c r="D49" s="2" t="s">
        <v>1</v>
      </c>
      <c r="E49" s="141">
        <f t="shared" si="12"/>
        <v>2028</v>
      </c>
      <c r="F49" s="142">
        <f t="shared" ref="F49:H49" si="17">SUM(F50:F51)</f>
        <v>243</v>
      </c>
      <c r="G49" s="142">
        <f t="shared" si="17"/>
        <v>1784</v>
      </c>
      <c r="H49" s="142">
        <f t="shared" si="17"/>
        <v>1</v>
      </c>
    </row>
    <row r="50" spans="1:8">
      <c r="A50" s="271"/>
      <c r="B50" s="272"/>
      <c r="C50" s="144" t="s">
        <v>2</v>
      </c>
      <c r="D50" s="145" t="s">
        <v>3</v>
      </c>
      <c r="E50" s="149">
        <f t="shared" si="12"/>
        <v>2003</v>
      </c>
      <c r="F50" s="150">
        <v>224</v>
      </c>
      <c r="G50" s="150">
        <v>1778</v>
      </c>
      <c r="H50" s="150">
        <v>1</v>
      </c>
    </row>
    <row r="51" spans="1:8">
      <c r="A51" s="275"/>
      <c r="B51" s="276"/>
      <c r="C51" s="144" t="s">
        <v>6</v>
      </c>
      <c r="D51" s="145" t="s">
        <v>4</v>
      </c>
      <c r="E51" s="149">
        <f t="shared" si="12"/>
        <v>25</v>
      </c>
      <c r="F51" s="150">
        <v>19</v>
      </c>
      <c r="G51" s="150">
        <v>6</v>
      </c>
      <c r="H51" s="20"/>
    </row>
    <row r="52" spans="1:8">
      <c r="A52" s="275" t="s">
        <v>11</v>
      </c>
      <c r="B52" s="276"/>
      <c r="C52" s="2" t="s">
        <v>13</v>
      </c>
      <c r="D52" s="2" t="s">
        <v>1</v>
      </c>
      <c r="E52" s="141">
        <f t="shared" si="12"/>
        <v>252</v>
      </c>
      <c r="F52" s="142">
        <f t="shared" ref="F52:H52" si="18">SUM(F53:F54)</f>
        <v>57</v>
      </c>
      <c r="G52" s="142">
        <f t="shared" si="18"/>
        <v>195</v>
      </c>
      <c r="H52" s="142">
        <f t="shared" si="18"/>
        <v>0</v>
      </c>
    </row>
    <row r="53" spans="1:8">
      <c r="A53" s="271"/>
      <c r="B53" s="272"/>
      <c r="C53" s="144" t="s">
        <v>2</v>
      </c>
      <c r="D53" s="145" t="s">
        <v>3</v>
      </c>
      <c r="E53" s="149">
        <f t="shared" si="12"/>
        <v>250</v>
      </c>
      <c r="F53" s="150">
        <v>56</v>
      </c>
      <c r="G53" s="150">
        <v>194</v>
      </c>
      <c r="H53" s="20"/>
    </row>
    <row r="54" spans="1:8">
      <c r="A54" s="275"/>
      <c r="B54" s="276"/>
      <c r="C54" s="144" t="s">
        <v>6</v>
      </c>
      <c r="D54" s="145" t="s">
        <v>4</v>
      </c>
      <c r="E54" s="149">
        <f t="shared" si="12"/>
        <v>2</v>
      </c>
      <c r="F54" s="150">
        <v>1</v>
      </c>
      <c r="G54" s="20">
        <v>1</v>
      </c>
      <c r="H54" s="20"/>
    </row>
    <row r="55" spans="1:8">
      <c r="A55" s="275" t="s">
        <v>12</v>
      </c>
      <c r="B55" s="276"/>
      <c r="C55" s="2" t="s">
        <v>13</v>
      </c>
      <c r="D55" s="2" t="s">
        <v>1</v>
      </c>
      <c r="E55" s="141">
        <f t="shared" si="12"/>
        <v>50</v>
      </c>
      <c r="F55" s="142">
        <f t="shared" ref="F55:H55" si="19">SUM(F56:F57)</f>
        <v>16</v>
      </c>
      <c r="G55" s="142">
        <f t="shared" si="19"/>
        <v>34</v>
      </c>
      <c r="H55" s="142">
        <f t="shared" si="19"/>
        <v>0</v>
      </c>
    </row>
    <row r="56" spans="1:8">
      <c r="A56" s="303"/>
      <c r="B56" s="304"/>
      <c r="C56" s="144" t="s">
        <v>2</v>
      </c>
      <c r="D56" s="145" t="s">
        <v>3</v>
      </c>
      <c r="E56" s="149">
        <f t="shared" si="12"/>
        <v>50</v>
      </c>
      <c r="F56" s="150">
        <v>16</v>
      </c>
      <c r="G56" s="150">
        <v>34</v>
      </c>
      <c r="H56" s="20"/>
    </row>
    <row r="57" spans="1:8">
      <c r="A57" s="305"/>
      <c r="B57" s="306"/>
      <c r="C57" s="144" t="s">
        <v>6</v>
      </c>
      <c r="D57" s="145" t="s">
        <v>4</v>
      </c>
      <c r="E57" s="149">
        <f t="shared" si="12"/>
        <v>0</v>
      </c>
      <c r="F57" s="153"/>
      <c r="G57" s="153"/>
      <c r="H57" s="153"/>
    </row>
    <row r="58" spans="1:8">
      <c r="A58" s="288" t="s">
        <v>106</v>
      </c>
      <c r="B58" s="289"/>
      <c r="C58" s="121" t="s">
        <v>13</v>
      </c>
      <c r="D58" s="143" t="s">
        <v>1</v>
      </c>
      <c r="E58" s="121">
        <f>SUM(E59:E60)</f>
        <v>25546</v>
      </c>
      <c r="F58" s="121">
        <f t="shared" ref="F58:H58" si="20">SUM(F59:F60)</f>
        <v>1402</v>
      </c>
      <c r="G58" s="121">
        <f t="shared" si="20"/>
        <v>24142</v>
      </c>
      <c r="H58" s="121">
        <f t="shared" si="20"/>
        <v>2</v>
      </c>
    </row>
    <row r="59" spans="1:8">
      <c r="A59" s="290"/>
      <c r="B59" s="291"/>
      <c r="C59" s="121" t="s">
        <v>2</v>
      </c>
      <c r="D59" s="143" t="s">
        <v>3</v>
      </c>
      <c r="E59" s="121">
        <f>E62+E65+E68+E71+E74+E77+E80</f>
        <v>25441</v>
      </c>
      <c r="F59" s="121">
        <f t="shared" ref="F59:H60" si="21">F62+F65+F68+F71+F74+F77+F80</f>
        <v>1336</v>
      </c>
      <c r="G59" s="121">
        <f t="shared" si="21"/>
        <v>24103</v>
      </c>
      <c r="H59" s="121">
        <f t="shared" si="21"/>
        <v>2</v>
      </c>
    </row>
    <row r="60" spans="1:8">
      <c r="A60" s="292"/>
      <c r="B60" s="293"/>
      <c r="C60" s="121" t="s">
        <v>6</v>
      </c>
      <c r="D60" s="143" t="s">
        <v>4</v>
      </c>
      <c r="E60" s="121">
        <f>E63+E66+E69+E72+E75+E78+E81</f>
        <v>105</v>
      </c>
      <c r="F60" s="121">
        <f t="shared" si="21"/>
        <v>66</v>
      </c>
      <c r="G60" s="121">
        <f t="shared" si="21"/>
        <v>39</v>
      </c>
      <c r="H60" s="121">
        <f t="shared" si="21"/>
        <v>0</v>
      </c>
    </row>
    <row r="61" spans="1:8">
      <c r="A61" s="280" t="s">
        <v>5</v>
      </c>
      <c r="B61" s="281"/>
      <c r="C61" s="2" t="s">
        <v>13</v>
      </c>
      <c r="D61" s="2" t="s">
        <v>1</v>
      </c>
      <c r="E61" s="140">
        <f t="shared" ref="E61:E81" si="22">SUM(F61:H61)</f>
        <v>3</v>
      </c>
      <c r="F61" s="140">
        <f t="shared" ref="F61:H61" si="23">SUM(F62:F63)</f>
        <v>0</v>
      </c>
      <c r="G61" s="140">
        <f t="shared" si="23"/>
        <v>3</v>
      </c>
      <c r="H61" s="140">
        <f t="shared" si="23"/>
        <v>0</v>
      </c>
    </row>
    <row r="62" spans="1:8">
      <c r="A62" s="271"/>
      <c r="B62" s="272"/>
      <c r="C62" s="144" t="s">
        <v>2</v>
      </c>
      <c r="D62" s="145" t="s">
        <v>3</v>
      </c>
      <c r="E62" s="154">
        <f t="shared" si="22"/>
        <v>3</v>
      </c>
      <c r="F62" s="155"/>
      <c r="G62" s="155">
        <v>3</v>
      </c>
      <c r="H62" s="147"/>
    </row>
    <row r="63" spans="1:8">
      <c r="A63" s="271"/>
      <c r="B63" s="272"/>
      <c r="C63" s="148" t="s">
        <v>6</v>
      </c>
      <c r="D63" s="145" t="s">
        <v>4</v>
      </c>
      <c r="E63" s="154">
        <f t="shared" si="22"/>
        <v>0</v>
      </c>
      <c r="F63" s="147"/>
      <c r="G63" s="147"/>
      <c r="H63" s="147"/>
    </row>
    <row r="64" spans="1:8">
      <c r="A64" s="275" t="s">
        <v>7</v>
      </c>
      <c r="B64" s="276"/>
      <c r="C64" s="2" t="s">
        <v>13</v>
      </c>
      <c r="D64" s="2" t="s">
        <v>1</v>
      </c>
      <c r="E64" s="140">
        <f t="shared" si="22"/>
        <v>928</v>
      </c>
      <c r="F64" s="140">
        <f t="shared" ref="F64:H64" si="24">SUM(F65:F66)</f>
        <v>51</v>
      </c>
      <c r="G64" s="140">
        <f t="shared" si="24"/>
        <v>877</v>
      </c>
      <c r="H64" s="140">
        <f t="shared" si="24"/>
        <v>0</v>
      </c>
    </row>
    <row r="65" spans="1:8">
      <c r="A65" s="271"/>
      <c r="B65" s="272"/>
      <c r="C65" s="144" t="s">
        <v>2</v>
      </c>
      <c r="D65" s="145" t="s">
        <v>3</v>
      </c>
      <c r="E65" s="154">
        <v>921</v>
      </c>
      <c r="F65" s="146">
        <v>47</v>
      </c>
      <c r="G65" s="146">
        <v>874</v>
      </c>
      <c r="H65" s="147"/>
    </row>
    <row r="66" spans="1:8">
      <c r="A66" s="275"/>
      <c r="B66" s="276"/>
      <c r="C66" s="144" t="s">
        <v>6</v>
      </c>
      <c r="D66" s="145" t="s">
        <v>4</v>
      </c>
      <c r="E66" s="154">
        <f t="shared" si="22"/>
        <v>7</v>
      </c>
      <c r="F66" s="146">
        <v>4</v>
      </c>
      <c r="G66" s="146">
        <v>3</v>
      </c>
      <c r="H66" s="147"/>
    </row>
    <row r="67" spans="1:8">
      <c r="A67" s="275" t="s">
        <v>8</v>
      </c>
      <c r="B67" s="276"/>
      <c r="C67" s="2" t="s">
        <v>13</v>
      </c>
      <c r="D67" s="2" t="s">
        <v>1</v>
      </c>
      <c r="E67" s="140">
        <f t="shared" si="22"/>
        <v>12251</v>
      </c>
      <c r="F67" s="140">
        <f t="shared" ref="F67:H67" si="25">SUM(F68:F69)</f>
        <v>567</v>
      </c>
      <c r="G67" s="140">
        <f t="shared" si="25"/>
        <v>11682</v>
      </c>
      <c r="H67" s="140">
        <f t="shared" si="25"/>
        <v>2</v>
      </c>
    </row>
    <row r="68" spans="1:8">
      <c r="A68" s="271"/>
      <c r="B68" s="272"/>
      <c r="C68" s="144" t="s">
        <v>2</v>
      </c>
      <c r="D68" s="145" t="s">
        <v>3</v>
      </c>
      <c r="E68" s="154">
        <v>12202</v>
      </c>
      <c r="F68" s="155">
        <v>537</v>
      </c>
      <c r="G68" s="155">
        <v>11663</v>
      </c>
      <c r="H68" s="155">
        <v>2</v>
      </c>
    </row>
    <row r="69" spans="1:8">
      <c r="A69" s="275"/>
      <c r="B69" s="276"/>
      <c r="C69" s="144" t="s">
        <v>6</v>
      </c>
      <c r="D69" s="145" t="s">
        <v>4</v>
      </c>
      <c r="E69" s="154">
        <v>49</v>
      </c>
      <c r="F69" s="155">
        <v>30</v>
      </c>
      <c r="G69" s="155">
        <v>19</v>
      </c>
      <c r="H69" s="156"/>
    </row>
    <row r="70" spans="1:8">
      <c r="A70" s="275" t="s">
        <v>9</v>
      </c>
      <c r="B70" s="276"/>
      <c r="C70" s="2" t="s">
        <v>13</v>
      </c>
      <c r="D70" s="2" t="s">
        <v>1</v>
      </c>
      <c r="E70" s="140">
        <f t="shared" si="22"/>
        <v>11300</v>
      </c>
      <c r="F70" s="140">
        <f t="shared" ref="F70:H70" si="26">SUM(F71:F72)</f>
        <v>702</v>
      </c>
      <c r="G70" s="140">
        <f t="shared" si="26"/>
        <v>10598</v>
      </c>
      <c r="H70" s="140">
        <f t="shared" si="26"/>
        <v>0</v>
      </c>
    </row>
    <row r="71" spans="1:8">
      <c r="A71" s="271"/>
      <c r="B71" s="272"/>
      <c r="C71" s="144" t="s">
        <v>2</v>
      </c>
      <c r="D71" s="145" t="s">
        <v>3</v>
      </c>
      <c r="E71" s="154">
        <v>11253</v>
      </c>
      <c r="F71" s="155">
        <v>672</v>
      </c>
      <c r="G71" s="155">
        <v>10581</v>
      </c>
      <c r="H71" s="155"/>
    </row>
    <row r="72" spans="1:8">
      <c r="A72" s="275"/>
      <c r="B72" s="276"/>
      <c r="C72" s="144" t="s">
        <v>6</v>
      </c>
      <c r="D72" s="145" t="s">
        <v>4</v>
      </c>
      <c r="E72" s="154">
        <v>47</v>
      </c>
      <c r="F72" s="155">
        <v>30</v>
      </c>
      <c r="G72" s="155">
        <v>17</v>
      </c>
      <c r="H72" s="156"/>
    </row>
    <row r="73" spans="1:8">
      <c r="A73" s="275" t="s">
        <v>10</v>
      </c>
      <c r="B73" s="276"/>
      <c r="C73" s="2" t="s">
        <v>13</v>
      </c>
      <c r="D73" s="2" t="s">
        <v>1</v>
      </c>
      <c r="E73" s="140">
        <f t="shared" si="22"/>
        <v>972</v>
      </c>
      <c r="F73" s="140">
        <f t="shared" ref="F73:H73" si="27">SUM(F74:F75)</f>
        <v>67</v>
      </c>
      <c r="G73" s="140">
        <f t="shared" si="27"/>
        <v>905</v>
      </c>
      <c r="H73" s="140">
        <f t="shared" si="27"/>
        <v>0</v>
      </c>
    </row>
    <row r="74" spans="1:8">
      <c r="A74" s="271"/>
      <c r="B74" s="272"/>
      <c r="C74" s="144" t="s">
        <v>2</v>
      </c>
      <c r="D74" s="145" t="s">
        <v>3</v>
      </c>
      <c r="E74" s="154">
        <v>970</v>
      </c>
      <c r="F74" s="155">
        <v>65</v>
      </c>
      <c r="G74" s="155">
        <v>905</v>
      </c>
      <c r="H74" s="155"/>
    </row>
    <row r="75" spans="1:8">
      <c r="A75" s="275"/>
      <c r="B75" s="276"/>
      <c r="C75" s="144" t="s">
        <v>6</v>
      </c>
      <c r="D75" s="145" t="s">
        <v>4</v>
      </c>
      <c r="E75" s="154">
        <f t="shared" si="22"/>
        <v>2</v>
      </c>
      <c r="F75" s="155">
        <v>2</v>
      </c>
      <c r="G75" s="155"/>
      <c r="H75" s="156"/>
    </row>
    <row r="76" spans="1:8">
      <c r="A76" s="275" t="s">
        <v>11</v>
      </c>
      <c r="B76" s="276"/>
      <c r="C76" s="2" t="s">
        <v>13</v>
      </c>
      <c r="D76" s="2" t="s">
        <v>1</v>
      </c>
      <c r="E76" s="140">
        <f t="shared" si="22"/>
        <v>87</v>
      </c>
      <c r="F76" s="140">
        <f t="shared" ref="F76:H76" si="28">SUM(F77:F78)</f>
        <v>14</v>
      </c>
      <c r="G76" s="140">
        <f t="shared" si="28"/>
        <v>73</v>
      </c>
      <c r="H76" s="140">
        <f t="shared" si="28"/>
        <v>0</v>
      </c>
    </row>
    <row r="77" spans="1:8">
      <c r="A77" s="271"/>
      <c r="B77" s="272"/>
      <c r="C77" s="144" t="s">
        <v>2</v>
      </c>
      <c r="D77" s="145" t="s">
        <v>3</v>
      </c>
      <c r="E77" s="154">
        <v>87</v>
      </c>
      <c r="F77" s="155">
        <v>14</v>
      </c>
      <c r="G77" s="155">
        <v>73</v>
      </c>
      <c r="H77" s="20"/>
    </row>
    <row r="78" spans="1:8">
      <c r="A78" s="275"/>
      <c r="B78" s="276"/>
      <c r="C78" s="144" t="s">
        <v>6</v>
      </c>
      <c r="D78" s="145" t="s">
        <v>4</v>
      </c>
      <c r="E78" s="154">
        <f t="shared" si="22"/>
        <v>0</v>
      </c>
      <c r="F78" s="155"/>
      <c r="G78" s="156"/>
      <c r="H78" s="20"/>
    </row>
    <row r="79" spans="1:8">
      <c r="A79" s="275" t="s">
        <v>12</v>
      </c>
      <c r="B79" s="276"/>
      <c r="C79" s="2" t="s">
        <v>13</v>
      </c>
      <c r="D79" s="2" t="s">
        <v>1</v>
      </c>
      <c r="E79" s="140">
        <f t="shared" si="22"/>
        <v>5</v>
      </c>
      <c r="F79" s="140">
        <f t="shared" ref="F79:H79" si="29">SUM(F80:F81)</f>
        <v>1</v>
      </c>
      <c r="G79" s="140">
        <f t="shared" si="29"/>
        <v>4</v>
      </c>
      <c r="H79" s="140">
        <f t="shared" si="29"/>
        <v>0</v>
      </c>
    </row>
    <row r="80" spans="1:8">
      <c r="A80" s="303"/>
      <c r="B80" s="304"/>
      <c r="C80" s="144" t="s">
        <v>2</v>
      </c>
      <c r="D80" s="145" t="s">
        <v>3</v>
      </c>
      <c r="E80" s="154">
        <f t="shared" si="22"/>
        <v>5</v>
      </c>
      <c r="F80" s="155">
        <v>1</v>
      </c>
      <c r="G80" s="155">
        <v>4</v>
      </c>
      <c r="H80" s="147"/>
    </row>
    <row r="81" spans="1:8">
      <c r="A81" s="305"/>
      <c r="B81" s="306"/>
      <c r="C81" s="144" t="s">
        <v>6</v>
      </c>
      <c r="D81" s="145" t="s">
        <v>4</v>
      </c>
      <c r="E81" s="154">
        <f t="shared" si="22"/>
        <v>0</v>
      </c>
      <c r="F81" s="157"/>
      <c r="G81" s="157"/>
      <c r="H81" s="157"/>
    </row>
  </sheetData>
  <mergeCells count="74">
    <mergeCell ref="A81:B81"/>
    <mergeCell ref="F7:H7"/>
    <mergeCell ref="A4:H4"/>
    <mergeCell ref="A5:H5"/>
    <mergeCell ref="A76:B76"/>
    <mergeCell ref="A77:B77"/>
    <mergeCell ref="A78:B78"/>
    <mergeCell ref="A79:B79"/>
    <mergeCell ref="A80:B80"/>
    <mergeCell ref="A71:B71"/>
    <mergeCell ref="A72:B72"/>
    <mergeCell ref="A73:B73"/>
    <mergeCell ref="A74:B74"/>
    <mergeCell ref="A75:B75"/>
    <mergeCell ref="A66:B66"/>
    <mergeCell ref="A56:B56"/>
    <mergeCell ref="A67:B67"/>
    <mergeCell ref="A68:B68"/>
    <mergeCell ref="A69:B69"/>
    <mergeCell ref="A70:B70"/>
    <mergeCell ref="A57:B57"/>
    <mergeCell ref="A61:B61"/>
    <mergeCell ref="A62:B62"/>
    <mergeCell ref="A63:B63"/>
    <mergeCell ref="A64:B64"/>
    <mergeCell ref="A65:B65"/>
    <mergeCell ref="A51:B51"/>
    <mergeCell ref="A52:B52"/>
    <mergeCell ref="A53:B53"/>
    <mergeCell ref="A54:B54"/>
    <mergeCell ref="A55:B55"/>
    <mergeCell ref="A34:B36"/>
    <mergeCell ref="A58:B60"/>
    <mergeCell ref="A37:B37"/>
    <mergeCell ref="A38:B38"/>
    <mergeCell ref="A39:B39"/>
    <mergeCell ref="A40:B40"/>
    <mergeCell ref="A41:B41"/>
    <mergeCell ref="A43:B43"/>
    <mergeCell ref="A42:B42"/>
    <mergeCell ref="A44:B44"/>
    <mergeCell ref="A45:B45"/>
    <mergeCell ref="A46:B46"/>
    <mergeCell ref="A47:B47"/>
    <mergeCell ref="A48:B48"/>
    <mergeCell ref="A49:B49"/>
    <mergeCell ref="A50:B50"/>
    <mergeCell ref="A13:B13"/>
    <mergeCell ref="A10:B12"/>
    <mergeCell ref="F8:F9"/>
    <mergeCell ref="G8:G9"/>
    <mergeCell ref="A7:B9"/>
    <mergeCell ref="C7:E9"/>
    <mergeCell ref="A22:B22"/>
    <mergeCell ref="A28:B28"/>
    <mergeCell ref="A24:B24"/>
    <mergeCell ref="A25:B25"/>
    <mergeCell ref="A27:B27"/>
    <mergeCell ref="A29:B29"/>
    <mergeCell ref="H8:H9"/>
    <mergeCell ref="A30:B30"/>
    <mergeCell ref="A31:B31"/>
    <mergeCell ref="A33:B33"/>
    <mergeCell ref="A32:B32"/>
    <mergeCell ref="A14:B14"/>
    <mergeCell ref="A15:B15"/>
    <mergeCell ref="A17:B17"/>
    <mergeCell ref="A20:B20"/>
    <mergeCell ref="A23:B23"/>
    <mergeCell ref="A26:B26"/>
    <mergeCell ref="A16:B16"/>
    <mergeCell ref="A18:B18"/>
    <mergeCell ref="A19:B19"/>
    <mergeCell ref="A21:B2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455FC-E5F7-4482-970F-13C546EE760C}">
  <dimension ref="A1:T57"/>
  <sheetViews>
    <sheetView workbookViewId="0">
      <selection activeCell="A4" sqref="A4"/>
    </sheetView>
  </sheetViews>
  <sheetFormatPr defaultRowHeight="14.4"/>
  <cols>
    <col min="1" max="1" width="38.33203125" customWidth="1"/>
    <col min="16" max="16" width="11.44140625" customWidth="1"/>
  </cols>
  <sheetData>
    <row r="1" spans="1:20">
      <c r="A1" s="364" t="s">
        <v>203</v>
      </c>
      <c r="B1" s="39"/>
      <c r="C1" s="39"/>
      <c r="D1" s="39"/>
      <c r="E1" s="39"/>
      <c r="F1" s="39"/>
      <c r="G1" s="39"/>
    </row>
    <row r="2" spans="1:20">
      <c r="A2" s="54" t="s">
        <v>204</v>
      </c>
      <c r="B2" s="39"/>
      <c r="C2" s="39"/>
      <c r="D2" s="39"/>
      <c r="E2" s="39"/>
      <c r="F2" s="39"/>
    </row>
    <row r="3" spans="1:20">
      <c r="A3" s="39"/>
      <c r="B3" s="39"/>
      <c r="C3" s="39"/>
      <c r="D3" s="39"/>
      <c r="E3" s="39"/>
      <c r="F3" s="39"/>
    </row>
    <row r="4" spans="1:20">
      <c r="A4" s="39" t="s">
        <v>215</v>
      </c>
    </row>
    <row r="5" spans="1:20">
      <c r="A5" s="54" t="s">
        <v>207</v>
      </c>
    </row>
    <row r="7" spans="1:20">
      <c r="A7" s="313" t="s">
        <v>113</v>
      </c>
      <c r="B7" s="314" t="s">
        <v>112</v>
      </c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</row>
    <row r="8" spans="1:20">
      <c r="A8" s="313"/>
      <c r="B8" s="315"/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5"/>
      <c r="P8" s="315"/>
    </row>
    <row r="9" spans="1:20">
      <c r="A9" s="313"/>
      <c r="B9" s="316" t="s">
        <v>114</v>
      </c>
      <c r="C9" s="316">
        <v>0</v>
      </c>
      <c r="D9" s="316">
        <v>1</v>
      </c>
      <c r="E9" s="316">
        <v>2</v>
      </c>
      <c r="F9" s="316">
        <v>3</v>
      </c>
      <c r="G9" s="311">
        <v>4</v>
      </c>
      <c r="H9" s="311">
        <v>5</v>
      </c>
      <c r="I9" s="311">
        <v>6</v>
      </c>
      <c r="J9" s="311">
        <v>7</v>
      </c>
      <c r="K9" s="311">
        <v>8</v>
      </c>
      <c r="L9" s="311">
        <v>9</v>
      </c>
      <c r="M9" s="311">
        <v>10</v>
      </c>
      <c r="N9" s="311">
        <v>11</v>
      </c>
      <c r="O9" s="311">
        <v>12</v>
      </c>
      <c r="P9" s="263" t="s">
        <v>118</v>
      </c>
    </row>
    <row r="10" spans="1:20">
      <c r="A10" s="313"/>
      <c r="B10" s="317"/>
      <c r="C10" s="317"/>
      <c r="D10" s="317"/>
      <c r="E10" s="317"/>
      <c r="F10" s="317"/>
      <c r="G10" s="312"/>
      <c r="H10" s="312"/>
      <c r="I10" s="312"/>
      <c r="J10" s="312"/>
      <c r="K10" s="312"/>
      <c r="L10" s="312"/>
      <c r="M10" s="312"/>
      <c r="N10" s="312"/>
      <c r="O10" s="312"/>
      <c r="P10" s="318"/>
    </row>
    <row r="11" spans="1:20">
      <c r="A11" s="313"/>
      <c r="B11" s="317"/>
      <c r="C11" s="317"/>
      <c r="D11" s="317"/>
      <c r="E11" s="317"/>
      <c r="F11" s="317"/>
      <c r="G11" s="312"/>
      <c r="H11" s="312"/>
      <c r="I11" s="312"/>
      <c r="J11" s="312"/>
      <c r="K11" s="312"/>
      <c r="L11" s="312"/>
      <c r="M11" s="312"/>
      <c r="N11" s="312"/>
      <c r="O11" s="312"/>
      <c r="P11" s="318"/>
    </row>
    <row r="12" spans="1:20">
      <c r="A12" s="313"/>
      <c r="B12" s="317"/>
      <c r="C12" s="317"/>
      <c r="D12" s="317"/>
      <c r="E12" s="317"/>
      <c r="F12" s="317"/>
      <c r="G12" s="312"/>
      <c r="H12" s="312"/>
      <c r="I12" s="312"/>
      <c r="J12" s="312"/>
      <c r="K12" s="312"/>
      <c r="L12" s="312"/>
      <c r="M12" s="312"/>
      <c r="N12" s="312"/>
      <c r="O12" s="312"/>
      <c r="P12" s="318"/>
    </row>
    <row r="13" spans="1:20" ht="27" customHeight="1">
      <c r="A13" s="119" t="s">
        <v>101</v>
      </c>
      <c r="B13" s="138">
        <f>SUM(B14:B27)</f>
        <v>58277</v>
      </c>
      <c r="C13" s="138">
        <f t="shared" ref="C13:P13" si="0">SUM(C14:C27)</f>
        <v>50913</v>
      </c>
      <c r="D13" s="138">
        <f t="shared" si="0"/>
        <v>5548</v>
      </c>
      <c r="E13" s="138">
        <f t="shared" si="0"/>
        <v>1279</v>
      </c>
      <c r="F13" s="138">
        <f t="shared" si="0"/>
        <v>305</v>
      </c>
      <c r="G13" s="138">
        <f t="shared" si="0"/>
        <v>93</v>
      </c>
      <c r="H13" s="138">
        <f t="shared" si="0"/>
        <v>30</v>
      </c>
      <c r="I13" s="138">
        <f t="shared" si="0"/>
        <v>19</v>
      </c>
      <c r="J13" s="138">
        <f t="shared" si="0"/>
        <v>8</v>
      </c>
      <c r="K13" s="138">
        <f t="shared" si="0"/>
        <v>7</v>
      </c>
      <c r="L13" s="138">
        <f t="shared" si="0"/>
        <v>4</v>
      </c>
      <c r="M13" s="138">
        <f t="shared" si="0"/>
        <v>5</v>
      </c>
      <c r="N13" s="138">
        <v>0</v>
      </c>
      <c r="O13" s="138">
        <f t="shared" si="0"/>
        <v>2</v>
      </c>
      <c r="P13" s="139">
        <f t="shared" si="0"/>
        <v>64</v>
      </c>
      <c r="S13" s="257"/>
      <c r="T13" s="257"/>
    </row>
    <row r="14" spans="1:20">
      <c r="A14" s="162">
        <v>0</v>
      </c>
      <c r="B14" s="159">
        <f>SUM(C14:P14)</f>
        <v>30795</v>
      </c>
      <c r="C14" s="159">
        <v>28522</v>
      </c>
      <c r="D14" s="159">
        <v>1853</v>
      </c>
      <c r="E14" s="159">
        <v>314</v>
      </c>
      <c r="F14" s="159">
        <v>60</v>
      </c>
      <c r="G14" s="159">
        <v>17</v>
      </c>
      <c r="H14" s="159">
        <v>6</v>
      </c>
      <c r="I14" s="159">
        <v>6</v>
      </c>
      <c r="J14" s="159">
        <v>3</v>
      </c>
      <c r="K14" s="159">
        <v>1</v>
      </c>
      <c r="L14" s="7">
        <v>3</v>
      </c>
      <c r="M14" s="159">
        <v>2</v>
      </c>
      <c r="N14" s="7"/>
      <c r="O14" s="7">
        <v>1</v>
      </c>
      <c r="P14" s="160">
        <v>7</v>
      </c>
    </row>
    <row r="15" spans="1:20">
      <c r="A15" s="162">
        <v>1</v>
      </c>
      <c r="B15" s="159">
        <f t="shared" ref="B15:B27" si="1">SUM(C15:P15)</f>
        <v>17659</v>
      </c>
      <c r="C15" s="159">
        <v>14859</v>
      </c>
      <c r="D15" s="159">
        <v>2162</v>
      </c>
      <c r="E15" s="159">
        <v>455</v>
      </c>
      <c r="F15" s="159">
        <v>108</v>
      </c>
      <c r="G15" s="159">
        <v>26</v>
      </c>
      <c r="H15" s="159">
        <v>11</v>
      </c>
      <c r="I15" s="159">
        <v>3</v>
      </c>
      <c r="J15" s="159">
        <v>2</v>
      </c>
      <c r="K15" s="7">
        <v>1</v>
      </c>
      <c r="L15" s="159">
        <v>1</v>
      </c>
      <c r="M15" s="7" t="s">
        <v>55</v>
      </c>
      <c r="N15" s="7"/>
      <c r="O15" s="7"/>
      <c r="P15" s="160">
        <v>31</v>
      </c>
    </row>
    <row r="16" spans="1:20">
      <c r="A16" s="162">
        <v>2</v>
      </c>
      <c r="B16" s="159">
        <f t="shared" si="1"/>
        <v>6988</v>
      </c>
      <c r="C16" s="159">
        <v>5469</v>
      </c>
      <c r="D16" s="159">
        <v>1080</v>
      </c>
      <c r="E16" s="159">
        <v>325</v>
      </c>
      <c r="F16" s="159">
        <v>65</v>
      </c>
      <c r="G16" s="159">
        <v>22</v>
      </c>
      <c r="H16" s="159">
        <v>8</v>
      </c>
      <c r="I16" s="159">
        <v>3</v>
      </c>
      <c r="J16" s="159">
        <v>1</v>
      </c>
      <c r="K16" s="159">
        <v>1</v>
      </c>
      <c r="L16" s="7"/>
      <c r="M16" s="7">
        <v>1</v>
      </c>
      <c r="N16" s="7"/>
      <c r="O16" s="7">
        <v>1</v>
      </c>
      <c r="P16" s="160">
        <v>12</v>
      </c>
    </row>
    <row r="17" spans="1:16">
      <c r="A17" s="162">
        <v>3</v>
      </c>
      <c r="B17" s="159">
        <f t="shared" si="1"/>
        <v>1844</v>
      </c>
      <c r="C17" s="159">
        <v>1362</v>
      </c>
      <c r="D17" s="159">
        <v>308</v>
      </c>
      <c r="E17" s="159">
        <v>103</v>
      </c>
      <c r="F17" s="159">
        <v>42</v>
      </c>
      <c r="G17" s="159">
        <v>15</v>
      </c>
      <c r="H17" s="159">
        <v>2</v>
      </c>
      <c r="I17" s="7">
        <v>3</v>
      </c>
      <c r="J17" s="159" t="s">
        <v>55</v>
      </c>
      <c r="K17" s="159">
        <v>1</v>
      </c>
      <c r="L17" s="159" t="s">
        <v>55</v>
      </c>
      <c r="M17" s="7">
        <v>2</v>
      </c>
      <c r="N17" s="7"/>
      <c r="O17" s="7"/>
      <c r="P17" s="161">
        <v>6</v>
      </c>
    </row>
    <row r="18" spans="1:16">
      <c r="A18" s="162">
        <v>4</v>
      </c>
      <c r="B18" s="159">
        <f t="shared" si="1"/>
        <v>508</v>
      </c>
      <c r="C18" s="159">
        <v>359</v>
      </c>
      <c r="D18" s="159">
        <v>76</v>
      </c>
      <c r="E18" s="159">
        <v>42</v>
      </c>
      <c r="F18" s="159">
        <v>16</v>
      </c>
      <c r="G18" s="159">
        <v>8</v>
      </c>
      <c r="H18" s="159">
        <v>2</v>
      </c>
      <c r="I18" s="7">
        <v>2</v>
      </c>
      <c r="J18" s="7"/>
      <c r="K18" s="7"/>
      <c r="L18" s="7" t="s">
        <v>55</v>
      </c>
      <c r="M18" s="7"/>
      <c r="N18" s="7" t="s">
        <v>55</v>
      </c>
      <c r="O18" s="7"/>
      <c r="P18" s="161">
        <v>3</v>
      </c>
    </row>
    <row r="19" spans="1:16">
      <c r="A19" s="162">
        <v>5</v>
      </c>
      <c r="B19" s="159">
        <f t="shared" si="1"/>
        <v>205</v>
      </c>
      <c r="C19" s="159">
        <v>145</v>
      </c>
      <c r="D19" s="159">
        <v>31</v>
      </c>
      <c r="E19" s="159">
        <v>18</v>
      </c>
      <c r="F19" s="159">
        <v>8</v>
      </c>
      <c r="G19" s="159">
        <v>2</v>
      </c>
      <c r="H19" s="159" t="s">
        <v>55</v>
      </c>
      <c r="I19" s="159" t="s">
        <v>55</v>
      </c>
      <c r="J19" s="7"/>
      <c r="K19" s="7">
        <v>1</v>
      </c>
      <c r="L19" s="7"/>
      <c r="M19" s="7"/>
      <c r="N19" s="7"/>
      <c r="O19" s="7"/>
      <c r="P19" s="161" t="s">
        <v>55</v>
      </c>
    </row>
    <row r="20" spans="1:16">
      <c r="A20" s="162">
        <v>6</v>
      </c>
      <c r="B20" s="159">
        <f t="shared" si="1"/>
        <v>122</v>
      </c>
      <c r="C20" s="159">
        <v>89</v>
      </c>
      <c r="D20" s="159">
        <v>16</v>
      </c>
      <c r="E20" s="159">
        <v>9</v>
      </c>
      <c r="F20" s="159">
        <v>4</v>
      </c>
      <c r="G20" s="7">
        <v>1</v>
      </c>
      <c r="H20" s="7" t="s">
        <v>55</v>
      </c>
      <c r="I20" s="159">
        <v>2</v>
      </c>
      <c r="J20" s="7"/>
      <c r="K20" s="7">
        <v>1</v>
      </c>
      <c r="L20" s="159" t="s">
        <v>55</v>
      </c>
      <c r="M20" s="7"/>
      <c r="N20" s="7"/>
      <c r="O20" s="7"/>
      <c r="P20" s="161"/>
    </row>
    <row r="21" spans="1:16">
      <c r="A21" s="162">
        <v>7</v>
      </c>
      <c r="B21" s="159">
        <f t="shared" si="1"/>
        <v>56</v>
      </c>
      <c r="C21" s="159">
        <v>41</v>
      </c>
      <c r="D21" s="159">
        <v>5</v>
      </c>
      <c r="E21" s="7">
        <v>7</v>
      </c>
      <c r="F21" s="7">
        <v>1</v>
      </c>
      <c r="G21" s="159" t="s">
        <v>55</v>
      </c>
      <c r="H21" s="7"/>
      <c r="I21" s="7"/>
      <c r="J21" s="7">
        <v>1</v>
      </c>
      <c r="K21" s="7"/>
      <c r="L21" s="7"/>
      <c r="M21" s="7"/>
      <c r="N21" s="7"/>
      <c r="O21" s="7"/>
      <c r="P21" s="161">
        <v>1</v>
      </c>
    </row>
    <row r="22" spans="1:16">
      <c r="A22" s="162">
        <v>8</v>
      </c>
      <c r="B22" s="159">
        <f t="shared" si="1"/>
        <v>32</v>
      </c>
      <c r="C22" s="159">
        <v>23</v>
      </c>
      <c r="D22" s="159">
        <v>7</v>
      </c>
      <c r="E22" s="7">
        <v>2</v>
      </c>
      <c r="F22" s="7"/>
      <c r="G22" s="7" t="s">
        <v>55</v>
      </c>
      <c r="H22" s="7"/>
      <c r="I22" s="7"/>
      <c r="J22" s="7"/>
      <c r="K22" s="7"/>
      <c r="L22" s="7"/>
      <c r="M22" s="7"/>
      <c r="N22" s="7"/>
      <c r="O22" s="7"/>
      <c r="P22" s="160" t="s">
        <v>55</v>
      </c>
    </row>
    <row r="23" spans="1:16">
      <c r="A23" s="162">
        <v>9</v>
      </c>
      <c r="B23" s="159">
        <f t="shared" si="1"/>
        <v>14</v>
      </c>
      <c r="C23" s="159">
        <v>7</v>
      </c>
      <c r="D23" s="159">
        <v>3</v>
      </c>
      <c r="E23" s="7">
        <v>1</v>
      </c>
      <c r="F23" s="7"/>
      <c r="G23" s="7">
        <v>2</v>
      </c>
      <c r="H23" s="7">
        <v>1</v>
      </c>
      <c r="I23" s="159" t="s">
        <v>55</v>
      </c>
      <c r="J23" s="7"/>
      <c r="K23" s="7"/>
      <c r="L23" s="7"/>
      <c r="M23" s="7"/>
      <c r="N23" s="7"/>
      <c r="O23" s="7"/>
      <c r="P23" s="161"/>
    </row>
    <row r="24" spans="1:16">
      <c r="A24" s="162">
        <v>10</v>
      </c>
      <c r="B24" s="159">
        <f t="shared" si="1"/>
        <v>8</v>
      </c>
      <c r="C24" s="7">
        <v>5</v>
      </c>
      <c r="D24" s="7">
        <v>1</v>
      </c>
      <c r="E24" s="7">
        <v>1</v>
      </c>
      <c r="F24" s="7">
        <v>1</v>
      </c>
      <c r="G24" s="7"/>
      <c r="H24" s="7"/>
      <c r="I24" s="7"/>
      <c r="J24" s="7"/>
      <c r="K24" s="7"/>
      <c r="L24" s="7"/>
      <c r="M24" s="7"/>
      <c r="N24" s="7"/>
      <c r="O24" s="7"/>
      <c r="P24" s="161"/>
    </row>
    <row r="25" spans="1:16">
      <c r="A25" s="162">
        <v>11</v>
      </c>
      <c r="B25" s="159">
        <f t="shared" si="1"/>
        <v>6</v>
      </c>
      <c r="C25" s="7">
        <v>4</v>
      </c>
      <c r="D25" s="7"/>
      <c r="E25" s="7"/>
      <c r="F25" s="159" t="s">
        <v>55</v>
      </c>
      <c r="G25" s="159" t="s">
        <v>55</v>
      </c>
      <c r="H25" s="7"/>
      <c r="I25" s="7"/>
      <c r="J25" s="7">
        <v>1</v>
      </c>
      <c r="K25" s="7">
        <v>1</v>
      </c>
      <c r="L25" s="7" t="s">
        <v>55</v>
      </c>
      <c r="M25" s="7"/>
      <c r="N25" s="7"/>
      <c r="O25" s="7"/>
      <c r="P25" s="161"/>
    </row>
    <row r="26" spans="1:16" ht="28.8">
      <c r="A26" s="163" t="s">
        <v>116</v>
      </c>
      <c r="B26" s="159">
        <f t="shared" si="1"/>
        <v>7</v>
      </c>
      <c r="C26" s="159">
        <v>5</v>
      </c>
      <c r="D26" s="159">
        <v>1</v>
      </c>
      <c r="E26" s="159">
        <v>1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161"/>
    </row>
    <row r="27" spans="1:16" ht="28.8">
      <c r="A27" s="164" t="s">
        <v>117</v>
      </c>
      <c r="B27" s="159">
        <f t="shared" si="1"/>
        <v>33</v>
      </c>
      <c r="C27" s="159">
        <v>23</v>
      </c>
      <c r="D27" s="7">
        <v>5</v>
      </c>
      <c r="E27" s="159">
        <v>1</v>
      </c>
      <c r="F27" s="7"/>
      <c r="G27" s="7"/>
      <c r="H27" s="7"/>
      <c r="I27" s="7"/>
      <c r="J27" s="7"/>
      <c r="K27" s="7"/>
      <c r="L27" s="7"/>
      <c r="M27" s="7"/>
      <c r="N27" s="7"/>
      <c r="O27" s="7"/>
      <c r="P27" s="160">
        <v>4</v>
      </c>
    </row>
    <row r="28" spans="1:16" ht="28.8">
      <c r="A28" s="115" t="s">
        <v>122</v>
      </c>
      <c r="B28" s="116">
        <f>SUM(B29:B42)</f>
        <v>33108</v>
      </c>
      <c r="C28" s="116">
        <f t="shared" ref="C28:P28" si="2">SUM(C29:C42)</f>
        <v>27980</v>
      </c>
      <c r="D28" s="116">
        <f t="shared" si="2"/>
        <v>3906</v>
      </c>
      <c r="E28" s="116">
        <f t="shared" si="2"/>
        <v>891</v>
      </c>
      <c r="F28" s="116">
        <f t="shared" si="2"/>
        <v>197</v>
      </c>
      <c r="G28" s="116">
        <f t="shared" si="2"/>
        <v>61</v>
      </c>
      <c r="H28" s="116">
        <f t="shared" si="2"/>
        <v>24</v>
      </c>
      <c r="I28" s="116">
        <f t="shared" si="2"/>
        <v>12</v>
      </c>
      <c r="J28" s="116">
        <f t="shared" si="2"/>
        <v>5</v>
      </c>
      <c r="K28" s="116">
        <f t="shared" si="2"/>
        <v>6</v>
      </c>
      <c r="L28" s="116">
        <f t="shared" si="2"/>
        <v>1</v>
      </c>
      <c r="M28" s="116">
        <f t="shared" si="2"/>
        <v>4</v>
      </c>
      <c r="N28" s="116">
        <f t="shared" si="2"/>
        <v>0</v>
      </c>
      <c r="O28" s="116">
        <f t="shared" si="2"/>
        <v>2</v>
      </c>
      <c r="P28" s="117">
        <f t="shared" si="2"/>
        <v>19</v>
      </c>
    </row>
    <row r="29" spans="1:16">
      <c r="A29" s="165">
        <v>0</v>
      </c>
      <c r="B29" s="68">
        <f>SUM(C29:P29)</f>
        <v>17343</v>
      </c>
      <c r="C29" s="68">
        <v>15637</v>
      </c>
      <c r="D29" s="68">
        <v>1376</v>
      </c>
      <c r="E29" s="68">
        <v>249</v>
      </c>
      <c r="F29" s="68">
        <v>46</v>
      </c>
      <c r="G29" s="68">
        <v>13</v>
      </c>
      <c r="H29" s="68">
        <v>6</v>
      </c>
      <c r="I29" s="68">
        <v>6</v>
      </c>
      <c r="J29" s="68" t="s">
        <v>55</v>
      </c>
      <c r="K29" s="68">
        <v>1</v>
      </c>
      <c r="L29" s="69">
        <v>1</v>
      </c>
      <c r="M29" s="68">
        <v>2</v>
      </c>
      <c r="N29" s="69"/>
      <c r="O29" s="69">
        <v>1</v>
      </c>
      <c r="P29" s="70">
        <v>5</v>
      </c>
    </row>
    <row r="30" spans="1:16">
      <c r="A30" s="165">
        <v>1</v>
      </c>
      <c r="B30" s="68">
        <f t="shared" ref="B30:B42" si="3">SUM(C30:P30)</f>
        <v>10273</v>
      </c>
      <c r="C30" s="68">
        <v>8338</v>
      </c>
      <c r="D30" s="68">
        <v>1501</v>
      </c>
      <c r="E30" s="68">
        <v>316</v>
      </c>
      <c r="F30" s="68">
        <v>77</v>
      </c>
      <c r="G30" s="68">
        <v>17</v>
      </c>
      <c r="H30" s="68">
        <v>9</v>
      </c>
      <c r="I30" s="68">
        <v>3</v>
      </c>
      <c r="J30" s="68">
        <v>2</v>
      </c>
      <c r="K30" s="69">
        <v>1</v>
      </c>
      <c r="L30" s="68" t="s">
        <v>55</v>
      </c>
      <c r="M30" s="69"/>
      <c r="N30" s="69"/>
      <c r="O30" s="69"/>
      <c r="P30" s="70">
        <v>9</v>
      </c>
    </row>
    <row r="31" spans="1:16">
      <c r="A31" s="165">
        <v>2</v>
      </c>
      <c r="B31" s="68">
        <f t="shared" si="3"/>
        <v>3880</v>
      </c>
      <c r="C31" s="68">
        <v>2904</v>
      </c>
      <c r="D31" s="68">
        <v>710</v>
      </c>
      <c r="E31" s="68">
        <v>203</v>
      </c>
      <c r="F31" s="68">
        <v>32</v>
      </c>
      <c r="G31" s="68">
        <v>15</v>
      </c>
      <c r="H31" s="68">
        <v>7</v>
      </c>
      <c r="I31" s="68">
        <v>1</v>
      </c>
      <c r="J31" s="68">
        <v>1</v>
      </c>
      <c r="K31" s="68"/>
      <c r="L31" s="69"/>
      <c r="M31" s="69">
        <v>1</v>
      </c>
      <c r="N31" s="69"/>
      <c r="O31" s="69">
        <v>1</v>
      </c>
      <c r="P31" s="70">
        <v>5</v>
      </c>
    </row>
    <row r="32" spans="1:16">
      <c r="A32" s="165">
        <v>3</v>
      </c>
      <c r="B32" s="68">
        <f t="shared" si="3"/>
        <v>1042</v>
      </c>
      <c r="C32" s="68">
        <v>722</v>
      </c>
      <c r="D32" s="68">
        <v>216</v>
      </c>
      <c r="E32" s="68">
        <v>66</v>
      </c>
      <c r="F32" s="68">
        <v>26</v>
      </c>
      <c r="G32" s="68">
        <v>8</v>
      </c>
      <c r="H32" s="68">
        <v>1</v>
      </c>
      <c r="I32" s="69">
        <v>1</v>
      </c>
      <c r="J32" s="68" t="s">
        <v>55</v>
      </c>
      <c r="K32" s="68">
        <v>1</v>
      </c>
      <c r="L32" s="68" t="s">
        <v>55</v>
      </c>
      <c r="M32" s="69">
        <v>1</v>
      </c>
      <c r="N32" s="69"/>
      <c r="O32" s="69"/>
      <c r="P32" s="71"/>
    </row>
    <row r="33" spans="1:16">
      <c r="A33" s="165">
        <v>4</v>
      </c>
      <c r="B33" s="68">
        <f t="shared" si="3"/>
        <v>286</v>
      </c>
      <c r="C33" s="68">
        <v>196</v>
      </c>
      <c r="D33" s="68">
        <v>50</v>
      </c>
      <c r="E33" s="68">
        <v>28</v>
      </c>
      <c r="F33" s="68">
        <v>7</v>
      </c>
      <c r="G33" s="68">
        <v>4</v>
      </c>
      <c r="H33" s="68" t="s">
        <v>55</v>
      </c>
      <c r="I33" s="69">
        <v>1</v>
      </c>
      <c r="J33" s="69"/>
      <c r="K33" s="69"/>
      <c r="L33" s="69"/>
      <c r="M33" s="69"/>
      <c r="N33" s="69"/>
      <c r="O33" s="69"/>
      <c r="P33" s="71"/>
    </row>
    <row r="34" spans="1:16">
      <c r="A34" s="165">
        <v>5</v>
      </c>
      <c r="B34" s="68">
        <f t="shared" si="3"/>
        <v>116</v>
      </c>
      <c r="C34" s="68">
        <v>72</v>
      </c>
      <c r="D34" s="68">
        <v>23</v>
      </c>
      <c r="E34" s="68">
        <v>12</v>
      </c>
      <c r="F34" s="68">
        <v>6</v>
      </c>
      <c r="G34" s="68">
        <v>2</v>
      </c>
      <c r="H34" s="68" t="s">
        <v>55</v>
      </c>
      <c r="I34" s="68" t="s">
        <v>55</v>
      </c>
      <c r="J34" s="69"/>
      <c r="K34" s="69">
        <v>1</v>
      </c>
      <c r="L34" s="69"/>
      <c r="M34" s="69"/>
      <c r="N34" s="69"/>
      <c r="O34" s="69"/>
      <c r="P34" s="71"/>
    </row>
    <row r="35" spans="1:16">
      <c r="A35" s="165">
        <v>6</v>
      </c>
      <c r="B35" s="68">
        <f t="shared" si="3"/>
        <v>74</v>
      </c>
      <c r="C35" s="68">
        <v>52</v>
      </c>
      <c r="D35" s="68">
        <v>12</v>
      </c>
      <c r="E35" s="68">
        <v>6</v>
      </c>
      <c r="F35" s="68">
        <v>3</v>
      </c>
      <c r="G35" s="69"/>
      <c r="H35" s="69"/>
      <c r="I35" s="68" t="s">
        <v>55</v>
      </c>
      <c r="J35" s="69"/>
      <c r="K35" s="69">
        <v>1</v>
      </c>
      <c r="L35" s="68" t="s">
        <v>55</v>
      </c>
      <c r="M35" s="69"/>
      <c r="N35" s="69"/>
      <c r="O35" s="69"/>
      <c r="P35" s="71"/>
    </row>
    <row r="36" spans="1:16">
      <c r="A36" s="165">
        <v>7</v>
      </c>
      <c r="B36" s="68">
        <f t="shared" si="3"/>
        <v>40</v>
      </c>
      <c r="C36" s="68">
        <v>28</v>
      </c>
      <c r="D36" s="68">
        <v>5</v>
      </c>
      <c r="E36" s="69">
        <v>6</v>
      </c>
      <c r="F36" s="69"/>
      <c r="G36" s="68" t="s">
        <v>55</v>
      </c>
      <c r="H36" s="69"/>
      <c r="I36" s="69"/>
      <c r="J36" s="69">
        <v>1</v>
      </c>
      <c r="K36" s="69"/>
      <c r="L36" s="69"/>
      <c r="M36" s="69"/>
      <c r="N36" s="69"/>
      <c r="O36" s="69"/>
      <c r="P36" s="71"/>
    </row>
    <row r="37" spans="1:16">
      <c r="A37" s="165">
        <v>8</v>
      </c>
      <c r="B37" s="68">
        <f t="shared" si="3"/>
        <v>25</v>
      </c>
      <c r="C37" s="68">
        <v>17</v>
      </c>
      <c r="D37" s="68">
        <v>6</v>
      </c>
      <c r="E37" s="69">
        <v>2</v>
      </c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70" t="s">
        <v>55</v>
      </c>
    </row>
    <row r="38" spans="1:16">
      <c r="A38" s="165">
        <v>9</v>
      </c>
      <c r="B38" s="68">
        <f t="shared" si="3"/>
        <v>9</v>
      </c>
      <c r="C38" s="68">
        <v>3</v>
      </c>
      <c r="D38" s="68">
        <v>2</v>
      </c>
      <c r="E38" s="69">
        <v>1</v>
      </c>
      <c r="F38" s="69"/>
      <c r="G38" s="69">
        <v>2</v>
      </c>
      <c r="H38" s="69">
        <v>1</v>
      </c>
      <c r="I38" s="68" t="s">
        <v>55</v>
      </c>
      <c r="J38" s="69"/>
      <c r="K38" s="69"/>
      <c r="L38" s="69"/>
      <c r="M38" s="69"/>
      <c r="N38" s="69"/>
      <c r="O38" s="69"/>
      <c r="P38" s="71"/>
    </row>
    <row r="39" spans="1:16">
      <c r="A39" s="165">
        <v>10</v>
      </c>
      <c r="B39" s="68">
        <f t="shared" si="3"/>
        <v>3</v>
      </c>
      <c r="C39" s="69">
        <v>2</v>
      </c>
      <c r="D39" s="69"/>
      <c r="E39" s="69">
        <v>1</v>
      </c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71"/>
    </row>
    <row r="40" spans="1:16">
      <c r="A40" s="165">
        <v>11</v>
      </c>
      <c r="B40" s="68">
        <f t="shared" si="3"/>
        <v>2</v>
      </c>
      <c r="C40" s="69"/>
      <c r="D40" s="69"/>
      <c r="E40" s="69"/>
      <c r="F40" s="68" t="s">
        <v>55</v>
      </c>
      <c r="G40" s="68" t="s">
        <v>55</v>
      </c>
      <c r="H40" s="69"/>
      <c r="I40" s="69"/>
      <c r="J40" s="69">
        <v>1</v>
      </c>
      <c r="K40" s="69">
        <v>1</v>
      </c>
      <c r="L40" s="69"/>
      <c r="M40" s="69"/>
      <c r="N40" s="69"/>
      <c r="O40" s="69"/>
      <c r="P40" s="71"/>
    </row>
    <row r="41" spans="1:16" ht="28.8">
      <c r="A41" s="163" t="s">
        <v>116</v>
      </c>
      <c r="B41" s="68">
        <f t="shared" si="3"/>
        <v>6</v>
      </c>
      <c r="C41" s="68">
        <v>4</v>
      </c>
      <c r="D41" s="68">
        <v>1</v>
      </c>
      <c r="E41" s="68">
        <v>1</v>
      </c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71"/>
    </row>
    <row r="42" spans="1:16" ht="28.8">
      <c r="A42" s="164" t="s">
        <v>117</v>
      </c>
      <c r="B42" s="68">
        <f t="shared" si="3"/>
        <v>9</v>
      </c>
      <c r="C42" s="68">
        <v>5</v>
      </c>
      <c r="D42" s="69">
        <v>4</v>
      </c>
      <c r="E42" s="68" t="s">
        <v>55</v>
      </c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70" t="s">
        <v>55</v>
      </c>
    </row>
    <row r="43" spans="1:16" ht="28.8">
      <c r="A43" s="171" t="s">
        <v>123</v>
      </c>
      <c r="B43" s="116">
        <f>SUM(B44:B57)</f>
        <v>25169</v>
      </c>
      <c r="C43" s="116">
        <f t="shared" ref="C43:P43" si="4">SUM(C44:C57)</f>
        <v>22933</v>
      </c>
      <c r="D43" s="116">
        <f t="shared" si="4"/>
        <v>1642</v>
      </c>
      <c r="E43" s="116">
        <f t="shared" si="4"/>
        <v>388</v>
      </c>
      <c r="F43" s="116">
        <f t="shared" si="4"/>
        <v>108</v>
      </c>
      <c r="G43" s="116">
        <f t="shared" si="4"/>
        <v>32</v>
      </c>
      <c r="H43" s="116">
        <f t="shared" si="4"/>
        <v>6</v>
      </c>
      <c r="I43" s="116">
        <f t="shared" si="4"/>
        <v>7</v>
      </c>
      <c r="J43" s="116">
        <f t="shared" si="4"/>
        <v>3</v>
      </c>
      <c r="K43" s="116">
        <f t="shared" si="4"/>
        <v>1</v>
      </c>
      <c r="L43" s="116">
        <f t="shared" si="4"/>
        <v>3</v>
      </c>
      <c r="M43" s="116">
        <f t="shared" si="4"/>
        <v>1</v>
      </c>
      <c r="N43" s="116">
        <f t="shared" si="4"/>
        <v>0</v>
      </c>
      <c r="O43" s="116">
        <f t="shared" si="4"/>
        <v>0</v>
      </c>
      <c r="P43" s="117">
        <f t="shared" si="4"/>
        <v>45</v>
      </c>
    </row>
    <row r="44" spans="1:16">
      <c r="A44" s="165">
        <v>0</v>
      </c>
      <c r="B44" s="68">
        <v>13452</v>
      </c>
      <c r="C44" s="68">
        <v>12885</v>
      </c>
      <c r="D44" s="68">
        <v>477</v>
      </c>
      <c r="E44" s="68">
        <v>65</v>
      </c>
      <c r="F44" s="68">
        <v>14</v>
      </c>
      <c r="G44" s="68">
        <v>4</v>
      </c>
      <c r="H44" s="68" t="s">
        <v>55</v>
      </c>
      <c r="I44" s="69"/>
      <c r="J44" s="69">
        <v>3</v>
      </c>
      <c r="K44" s="69"/>
      <c r="L44" s="68">
        <v>2</v>
      </c>
      <c r="M44" s="69"/>
      <c r="N44" s="69"/>
      <c r="O44" s="69"/>
      <c r="P44" s="70">
        <v>2</v>
      </c>
    </row>
    <row r="45" spans="1:16">
      <c r="A45" s="165">
        <v>1</v>
      </c>
      <c r="B45" s="68">
        <v>7386</v>
      </c>
      <c r="C45" s="68">
        <v>6521</v>
      </c>
      <c r="D45" s="68">
        <v>661</v>
      </c>
      <c r="E45" s="68">
        <v>139</v>
      </c>
      <c r="F45" s="68">
        <v>31</v>
      </c>
      <c r="G45" s="68">
        <v>9</v>
      </c>
      <c r="H45" s="68">
        <v>2</v>
      </c>
      <c r="I45" s="69"/>
      <c r="J45" s="69"/>
      <c r="K45" s="69"/>
      <c r="L45" s="69">
        <v>1</v>
      </c>
      <c r="M45" s="68" t="s">
        <v>55</v>
      </c>
      <c r="N45" s="69"/>
      <c r="O45" s="69"/>
      <c r="P45" s="70">
        <v>22</v>
      </c>
    </row>
    <row r="46" spans="1:16">
      <c r="A46" s="165">
        <v>2</v>
      </c>
      <c r="B46" s="68">
        <v>3108</v>
      </c>
      <c r="C46" s="68">
        <v>2565</v>
      </c>
      <c r="D46" s="68">
        <v>370</v>
      </c>
      <c r="E46" s="68">
        <v>122</v>
      </c>
      <c r="F46" s="68">
        <v>33</v>
      </c>
      <c r="G46" s="68">
        <v>7</v>
      </c>
      <c r="H46" s="68">
        <v>1</v>
      </c>
      <c r="I46" s="69">
        <v>2</v>
      </c>
      <c r="J46" s="69"/>
      <c r="K46" s="68">
        <v>1</v>
      </c>
      <c r="L46" s="69"/>
      <c r="M46" s="69"/>
      <c r="N46" s="69"/>
      <c r="O46" s="69"/>
      <c r="P46" s="70">
        <v>7</v>
      </c>
    </row>
    <row r="47" spans="1:16">
      <c r="A47" s="165">
        <v>3</v>
      </c>
      <c r="B47" s="68">
        <v>802</v>
      </c>
      <c r="C47" s="68">
        <v>640</v>
      </c>
      <c r="D47" s="68">
        <v>92</v>
      </c>
      <c r="E47" s="68">
        <v>37</v>
      </c>
      <c r="F47" s="68">
        <v>16</v>
      </c>
      <c r="G47" s="68">
        <v>7</v>
      </c>
      <c r="H47" s="68">
        <v>1</v>
      </c>
      <c r="I47" s="68">
        <v>2</v>
      </c>
      <c r="J47" s="69"/>
      <c r="K47" s="69"/>
      <c r="L47" s="69"/>
      <c r="M47" s="69">
        <v>1</v>
      </c>
      <c r="N47" s="69"/>
      <c r="O47" s="69"/>
      <c r="P47" s="71">
        <v>6</v>
      </c>
    </row>
    <row r="48" spans="1:16">
      <c r="A48" s="165">
        <v>4</v>
      </c>
      <c r="B48" s="68">
        <v>222</v>
      </c>
      <c r="C48" s="68">
        <v>163</v>
      </c>
      <c r="D48" s="68">
        <v>26</v>
      </c>
      <c r="E48" s="68">
        <v>14</v>
      </c>
      <c r="F48" s="68">
        <v>9</v>
      </c>
      <c r="G48" s="68">
        <v>4</v>
      </c>
      <c r="H48" s="69">
        <v>2</v>
      </c>
      <c r="I48" s="69">
        <v>1</v>
      </c>
      <c r="J48" s="69"/>
      <c r="K48" s="69"/>
      <c r="L48" s="69"/>
      <c r="M48" s="69"/>
      <c r="N48" s="69"/>
      <c r="O48" s="69"/>
      <c r="P48" s="70">
        <v>3</v>
      </c>
    </row>
    <row r="49" spans="1:16">
      <c r="A49" s="165">
        <v>5</v>
      </c>
      <c r="B49" s="68">
        <v>89</v>
      </c>
      <c r="C49" s="68">
        <v>73</v>
      </c>
      <c r="D49" s="68">
        <v>8</v>
      </c>
      <c r="E49" s="68">
        <v>6</v>
      </c>
      <c r="F49" s="68">
        <v>2</v>
      </c>
      <c r="G49" s="68" t="s">
        <v>55</v>
      </c>
      <c r="H49" s="68" t="s">
        <v>55</v>
      </c>
      <c r="I49" s="69"/>
      <c r="J49" s="69"/>
      <c r="K49" s="69"/>
      <c r="L49" s="69"/>
      <c r="M49" s="69"/>
      <c r="N49" s="69"/>
      <c r="O49" s="69"/>
      <c r="P49" s="70" t="s">
        <v>55</v>
      </c>
    </row>
    <row r="50" spans="1:16">
      <c r="A50" s="165">
        <v>6</v>
      </c>
      <c r="B50" s="68">
        <v>48</v>
      </c>
      <c r="C50" s="68">
        <v>37</v>
      </c>
      <c r="D50" s="68">
        <v>4</v>
      </c>
      <c r="E50" s="68">
        <v>3</v>
      </c>
      <c r="F50" s="68">
        <v>1</v>
      </c>
      <c r="G50" s="68">
        <v>1</v>
      </c>
      <c r="H50" s="68" t="s">
        <v>55</v>
      </c>
      <c r="I50" s="69">
        <v>2</v>
      </c>
      <c r="J50" s="68" t="s">
        <v>55</v>
      </c>
      <c r="K50" s="69"/>
      <c r="L50" s="69"/>
      <c r="M50" s="69"/>
      <c r="N50" s="69"/>
      <c r="O50" s="69"/>
      <c r="P50" s="71"/>
    </row>
    <row r="51" spans="1:16">
      <c r="A51" s="165">
        <v>7</v>
      </c>
      <c r="B51" s="68">
        <f t="shared" ref="B51:B56" si="5">SUM(C51:P51)</f>
        <v>16</v>
      </c>
      <c r="C51" s="68">
        <v>13</v>
      </c>
      <c r="D51" s="68" t="s">
        <v>55</v>
      </c>
      <c r="E51" s="68">
        <v>1</v>
      </c>
      <c r="F51" s="69">
        <v>1</v>
      </c>
      <c r="G51" s="68" t="s">
        <v>55</v>
      </c>
      <c r="H51" s="69" t="s">
        <v>55</v>
      </c>
      <c r="I51" s="69"/>
      <c r="J51" s="69"/>
      <c r="K51" s="69"/>
      <c r="L51" s="69"/>
      <c r="M51" s="69"/>
      <c r="N51" s="69"/>
      <c r="O51" s="69"/>
      <c r="P51" s="71">
        <v>1</v>
      </c>
    </row>
    <row r="52" spans="1:16">
      <c r="A52" s="165">
        <v>8</v>
      </c>
      <c r="B52" s="68">
        <f t="shared" si="5"/>
        <v>7</v>
      </c>
      <c r="C52" s="68">
        <v>6</v>
      </c>
      <c r="D52" s="69">
        <v>1</v>
      </c>
      <c r="E52" s="68" t="s">
        <v>55</v>
      </c>
      <c r="F52" s="69"/>
      <c r="G52" s="69" t="s">
        <v>55</v>
      </c>
      <c r="H52" s="69"/>
      <c r="I52" s="69"/>
      <c r="J52" s="69"/>
      <c r="K52" s="69"/>
      <c r="L52" s="69"/>
      <c r="M52" s="69"/>
      <c r="N52" s="69"/>
      <c r="O52" s="69"/>
      <c r="P52" s="71"/>
    </row>
    <row r="53" spans="1:16">
      <c r="A53" s="165">
        <v>9</v>
      </c>
      <c r="B53" s="68">
        <f t="shared" si="5"/>
        <v>5</v>
      </c>
      <c r="C53" s="68">
        <v>4</v>
      </c>
      <c r="D53" s="69">
        <v>1</v>
      </c>
      <c r="E53" s="69"/>
      <c r="F53" s="69"/>
      <c r="G53" s="69"/>
      <c r="H53" s="68" t="s">
        <v>55</v>
      </c>
      <c r="I53" s="69"/>
      <c r="J53" s="69"/>
      <c r="K53" s="69"/>
      <c r="L53" s="69"/>
      <c r="M53" s="69"/>
      <c r="N53" s="69"/>
      <c r="O53" s="69"/>
      <c r="P53" s="71"/>
    </row>
    <row r="54" spans="1:16">
      <c r="A54" s="165">
        <v>10</v>
      </c>
      <c r="B54" s="68">
        <f t="shared" si="5"/>
        <v>5</v>
      </c>
      <c r="C54" s="68">
        <v>3</v>
      </c>
      <c r="D54" s="69">
        <v>1</v>
      </c>
      <c r="E54" s="68" t="s">
        <v>55</v>
      </c>
      <c r="F54" s="69">
        <v>1</v>
      </c>
      <c r="G54" s="69"/>
      <c r="H54" s="69"/>
      <c r="I54" s="69"/>
      <c r="J54" s="69"/>
      <c r="K54" s="69"/>
      <c r="L54" s="69"/>
      <c r="M54" s="69"/>
      <c r="N54" s="69"/>
      <c r="O54" s="69"/>
      <c r="P54" s="71"/>
    </row>
    <row r="55" spans="1:16">
      <c r="A55" s="165">
        <v>11</v>
      </c>
      <c r="B55" s="68">
        <f t="shared" si="5"/>
        <v>4</v>
      </c>
      <c r="C55" s="68">
        <v>4</v>
      </c>
      <c r="D55" s="69"/>
      <c r="E55" s="69"/>
      <c r="F55" s="69"/>
      <c r="G55" s="68" t="s">
        <v>55</v>
      </c>
      <c r="H55" s="69"/>
      <c r="I55" s="69"/>
      <c r="J55" s="69"/>
      <c r="K55" s="69"/>
      <c r="L55" s="69"/>
      <c r="M55" s="69"/>
      <c r="N55" s="69"/>
      <c r="O55" s="69"/>
      <c r="P55" s="71"/>
    </row>
    <row r="56" spans="1:16" ht="28.8">
      <c r="A56" s="163" t="s">
        <v>116</v>
      </c>
      <c r="B56" s="68">
        <f t="shared" si="5"/>
        <v>1</v>
      </c>
      <c r="C56" s="68">
        <v>1</v>
      </c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71"/>
    </row>
    <row r="57" spans="1:16" ht="28.8">
      <c r="A57" s="170" t="s">
        <v>117</v>
      </c>
      <c r="B57" s="72">
        <v>24</v>
      </c>
      <c r="C57" s="72">
        <v>18</v>
      </c>
      <c r="D57" s="72">
        <v>1</v>
      </c>
      <c r="E57" s="72">
        <v>1</v>
      </c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4">
        <v>4</v>
      </c>
    </row>
  </sheetData>
  <mergeCells count="17">
    <mergeCell ref="A7:A12"/>
    <mergeCell ref="B7:P8"/>
    <mergeCell ref="B9:B12"/>
    <mergeCell ref="C9:C12"/>
    <mergeCell ref="D9:D12"/>
    <mergeCell ref="E9:E12"/>
    <mergeCell ref="F9:F12"/>
    <mergeCell ref="G9:G12"/>
    <mergeCell ref="H9:H12"/>
    <mergeCell ref="I9:I12"/>
    <mergeCell ref="P9:P12"/>
    <mergeCell ref="J9:J12"/>
    <mergeCell ref="K9:K12"/>
    <mergeCell ref="L9:L12"/>
    <mergeCell ref="M9:M12"/>
    <mergeCell ref="N9:N12"/>
    <mergeCell ref="O9:O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07B35-1417-4DBF-9BD1-BCA62E4B690C}">
  <dimension ref="A1:P111"/>
  <sheetViews>
    <sheetView workbookViewId="0">
      <selection activeCell="F9" sqref="F9:J12"/>
    </sheetView>
  </sheetViews>
  <sheetFormatPr defaultRowHeight="14.4"/>
  <cols>
    <col min="1" max="1" width="38" customWidth="1"/>
    <col min="2" max="12" width="10.6640625" customWidth="1"/>
  </cols>
  <sheetData>
    <row r="1" spans="1:14">
      <c r="A1" s="364" t="s">
        <v>203</v>
      </c>
      <c r="B1" s="364"/>
      <c r="C1" s="364"/>
      <c r="D1" s="364"/>
      <c r="E1" s="364"/>
      <c r="F1" s="364"/>
      <c r="G1" s="364"/>
      <c r="H1" s="39"/>
      <c r="I1" s="39"/>
    </row>
    <row r="2" spans="1:14">
      <c r="A2" s="54" t="s">
        <v>204</v>
      </c>
      <c r="B2" s="54"/>
      <c r="C2" s="54"/>
      <c r="D2" s="54"/>
      <c r="E2" s="54"/>
      <c r="F2" s="54"/>
      <c r="G2" s="54"/>
    </row>
    <row r="3" spans="1:14">
      <c r="A3" s="39"/>
      <c r="B3" s="39"/>
      <c r="C3" s="39"/>
    </row>
    <row r="4" spans="1:14">
      <c r="A4" s="39" t="s">
        <v>216</v>
      </c>
    </row>
    <row r="5" spans="1:14">
      <c r="A5" s="54" t="s">
        <v>226</v>
      </c>
    </row>
    <row r="7" spans="1:14" ht="15" customHeight="1">
      <c r="A7" s="288" t="s">
        <v>232</v>
      </c>
      <c r="B7" s="328"/>
      <c r="C7" s="289"/>
      <c r="D7" s="331" t="s">
        <v>120</v>
      </c>
      <c r="E7" s="331"/>
      <c r="F7" s="331"/>
      <c r="G7" s="331"/>
      <c r="H7" s="331"/>
      <c r="I7" s="331"/>
      <c r="J7" s="331"/>
      <c r="K7" s="331"/>
    </row>
    <row r="8" spans="1:14">
      <c r="A8" s="290"/>
      <c r="B8" s="329"/>
      <c r="C8" s="291"/>
      <c r="D8" s="331"/>
      <c r="E8" s="331"/>
      <c r="F8" s="331"/>
      <c r="G8" s="331"/>
      <c r="H8" s="331"/>
      <c r="I8" s="331"/>
      <c r="J8" s="331"/>
      <c r="K8" s="331"/>
    </row>
    <row r="9" spans="1:14" ht="15" customHeight="1">
      <c r="A9" s="290"/>
      <c r="B9" s="329"/>
      <c r="C9" s="291"/>
      <c r="D9" s="324" t="s">
        <v>115</v>
      </c>
      <c r="E9" s="326" t="s">
        <v>31</v>
      </c>
      <c r="F9" s="326" t="s">
        <v>233</v>
      </c>
      <c r="G9" s="326" t="s">
        <v>234</v>
      </c>
      <c r="H9" s="326" t="s">
        <v>235</v>
      </c>
      <c r="I9" s="319" t="s">
        <v>236</v>
      </c>
      <c r="J9" s="319" t="s">
        <v>237</v>
      </c>
      <c r="K9" s="319" t="s">
        <v>12</v>
      </c>
    </row>
    <row r="10" spans="1:14">
      <c r="A10" s="290"/>
      <c r="B10" s="329"/>
      <c r="C10" s="291"/>
      <c r="D10" s="325"/>
      <c r="E10" s="327"/>
      <c r="F10" s="327"/>
      <c r="G10" s="327"/>
      <c r="H10" s="327"/>
      <c r="I10" s="320"/>
      <c r="J10" s="320"/>
      <c r="K10" s="320"/>
    </row>
    <row r="11" spans="1:14">
      <c r="A11" s="290"/>
      <c r="B11" s="329"/>
      <c r="C11" s="291"/>
      <c r="D11" s="325"/>
      <c r="E11" s="327"/>
      <c r="F11" s="327"/>
      <c r="G11" s="327"/>
      <c r="H11" s="327"/>
      <c r="I11" s="320"/>
      <c r="J11" s="320"/>
      <c r="K11" s="320"/>
    </row>
    <row r="12" spans="1:14">
      <c r="A12" s="292"/>
      <c r="B12" s="330"/>
      <c r="C12" s="293"/>
      <c r="D12" s="325"/>
      <c r="E12" s="327"/>
      <c r="F12" s="327"/>
      <c r="G12" s="327"/>
      <c r="H12" s="327"/>
      <c r="I12" s="320"/>
      <c r="J12" s="320"/>
      <c r="K12" s="320"/>
    </row>
    <row r="13" spans="1:14" ht="15" customHeight="1">
      <c r="A13" s="282" t="s">
        <v>101</v>
      </c>
      <c r="B13" s="328" t="s">
        <v>48</v>
      </c>
      <c r="C13" s="174" t="s">
        <v>1</v>
      </c>
      <c r="D13" s="175">
        <f>E13+F13+G13+H13+I13+J13+K13</f>
        <v>59051</v>
      </c>
      <c r="E13" s="175">
        <v>15</v>
      </c>
      <c r="F13" s="175">
        <f>F16+F19+F22+F25+F28+F31+F34+F37+F40</f>
        <v>1792</v>
      </c>
      <c r="G13" s="175">
        <f t="shared" ref="G13:K13" si="0">G16+G19+G22+G25+G28+G31+G34+G37+G40+G43</f>
        <v>24684</v>
      </c>
      <c r="H13" s="175">
        <f t="shared" si="0"/>
        <v>29195</v>
      </c>
      <c r="I13" s="175">
        <f t="shared" si="0"/>
        <v>2973</v>
      </c>
      <c r="J13" s="175">
        <f t="shared" si="0"/>
        <v>337</v>
      </c>
      <c r="K13" s="175">
        <f t="shared" si="0"/>
        <v>55</v>
      </c>
      <c r="N13" s="257"/>
    </row>
    <row r="14" spans="1:14" ht="15" customHeight="1">
      <c r="A14" s="284"/>
      <c r="B14" s="329"/>
      <c r="C14" s="172" t="s">
        <v>37</v>
      </c>
      <c r="D14" s="173">
        <f t="shared" ref="D14:D15" si="1">E14+F14+G14+H14+I14+J14+K14</f>
        <v>30307</v>
      </c>
      <c r="E14" s="173">
        <f t="shared" ref="E14:K14" si="2">E17+E20+E23+E26+E29+E32+E35+E38+E41+E44</f>
        <v>10</v>
      </c>
      <c r="F14" s="173">
        <f t="shared" si="2"/>
        <v>909</v>
      </c>
      <c r="G14" s="173">
        <f t="shared" si="2"/>
        <v>12705</v>
      </c>
      <c r="H14" s="173">
        <f t="shared" si="2"/>
        <v>14957</v>
      </c>
      <c r="I14" s="173">
        <f t="shared" si="2"/>
        <v>1513</v>
      </c>
      <c r="J14" s="173">
        <f t="shared" si="2"/>
        <v>191</v>
      </c>
      <c r="K14" s="173">
        <f t="shared" si="2"/>
        <v>22</v>
      </c>
    </row>
    <row r="15" spans="1:14" ht="15" customHeight="1">
      <c r="A15" s="284"/>
      <c r="B15" s="329"/>
      <c r="C15" s="172" t="s">
        <v>38</v>
      </c>
      <c r="D15" s="173">
        <f t="shared" si="1"/>
        <v>28744</v>
      </c>
      <c r="E15" s="173">
        <v>5</v>
      </c>
      <c r="F15" s="173">
        <f t="shared" ref="F15:K15" si="3">F18+F21+F24+F27+F30+F33+F36+F39+F42+F45</f>
        <v>883</v>
      </c>
      <c r="G15" s="173">
        <f t="shared" si="3"/>
        <v>11979</v>
      </c>
      <c r="H15" s="173">
        <f t="shared" si="3"/>
        <v>14238</v>
      </c>
      <c r="I15" s="173">
        <f t="shared" si="3"/>
        <v>1460</v>
      </c>
      <c r="J15" s="173">
        <f t="shared" si="3"/>
        <v>146</v>
      </c>
      <c r="K15" s="173">
        <f t="shared" si="3"/>
        <v>33</v>
      </c>
    </row>
    <row r="16" spans="1:14" ht="15" customHeight="1">
      <c r="A16" s="321" t="s">
        <v>36</v>
      </c>
      <c r="B16" s="88" t="s">
        <v>121</v>
      </c>
      <c r="C16" s="166" t="s">
        <v>1</v>
      </c>
      <c r="D16" s="82">
        <f>E16+F16+G16+H16+I16+J16+K16</f>
        <v>236</v>
      </c>
      <c r="E16" s="82"/>
      <c r="F16" s="82">
        <f t="shared" ref="F16:K16" si="4">SUM(F17:F18)</f>
        <v>10</v>
      </c>
      <c r="G16" s="82">
        <f t="shared" si="4"/>
        <v>79</v>
      </c>
      <c r="H16" s="82">
        <f t="shared" si="4"/>
        <v>126</v>
      </c>
      <c r="I16" s="82">
        <f t="shared" si="4"/>
        <v>15</v>
      </c>
      <c r="J16" s="82">
        <f t="shared" si="4"/>
        <v>5</v>
      </c>
      <c r="K16" s="87">
        <f t="shared" si="4"/>
        <v>1</v>
      </c>
      <c r="N16" s="75"/>
    </row>
    <row r="17" spans="1:11">
      <c r="A17" s="321"/>
      <c r="B17" s="89" t="s">
        <v>49</v>
      </c>
      <c r="C17" s="167" t="s">
        <v>37</v>
      </c>
      <c r="D17" s="84">
        <f t="shared" ref="D17:D45" si="5">E17+F17+G17+H17+I17+J17+K17</f>
        <v>114</v>
      </c>
      <c r="E17" s="83"/>
      <c r="F17" s="84">
        <v>5</v>
      </c>
      <c r="G17" s="84">
        <v>39</v>
      </c>
      <c r="H17" s="84">
        <v>61</v>
      </c>
      <c r="I17" s="84">
        <v>6</v>
      </c>
      <c r="J17" s="85">
        <v>2</v>
      </c>
      <c r="K17" s="79">
        <v>1</v>
      </c>
    </row>
    <row r="18" spans="1:11">
      <c r="A18" s="322"/>
      <c r="B18" s="89" t="s">
        <v>50</v>
      </c>
      <c r="C18" s="168" t="s">
        <v>38</v>
      </c>
      <c r="D18" s="84">
        <f t="shared" si="5"/>
        <v>122</v>
      </c>
      <c r="E18" s="83"/>
      <c r="F18" s="84">
        <v>5</v>
      </c>
      <c r="G18" s="84">
        <v>40</v>
      </c>
      <c r="H18" s="84">
        <v>65</v>
      </c>
      <c r="I18" s="84">
        <v>9</v>
      </c>
      <c r="J18" s="84">
        <v>3</v>
      </c>
      <c r="K18" s="130"/>
    </row>
    <row r="19" spans="1:11" ht="15" customHeight="1">
      <c r="A19" s="323" t="s">
        <v>39</v>
      </c>
      <c r="B19" s="88" t="s">
        <v>121</v>
      </c>
      <c r="C19" s="166" t="s">
        <v>1</v>
      </c>
      <c r="D19" s="82">
        <f t="shared" si="5"/>
        <v>326</v>
      </c>
      <c r="E19" s="82"/>
      <c r="F19" s="82">
        <f t="shared" ref="F19:J19" si="6">SUM(F20:F21)</f>
        <v>16</v>
      </c>
      <c r="G19" s="82">
        <f t="shared" si="6"/>
        <v>98</v>
      </c>
      <c r="H19" s="82">
        <f t="shared" si="6"/>
        <v>170</v>
      </c>
      <c r="I19" s="82">
        <f t="shared" si="6"/>
        <v>34</v>
      </c>
      <c r="J19" s="82">
        <f t="shared" si="6"/>
        <v>8</v>
      </c>
      <c r="K19" s="87"/>
    </row>
    <row r="20" spans="1:11">
      <c r="A20" s="321"/>
      <c r="B20" s="89" t="s">
        <v>49</v>
      </c>
      <c r="C20" s="167" t="s">
        <v>37</v>
      </c>
      <c r="D20" s="84">
        <f t="shared" si="5"/>
        <v>173</v>
      </c>
      <c r="E20" s="83"/>
      <c r="F20" s="84">
        <v>10</v>
      </c>
      <c r="G20" s="84">
        <v>58</v>
      </c>
      <c r="H20" s="84">
        <v>83</v>
      </c>
      <c r="I20" s="84">
        <v>18</v>
      </c>
      <c r="J20" s="84">
        <v>4</v>
      </c>
      <c r="K20" s="130"/>
    </row>
    <row r="21" spans="1:11">
      <c r="A21" s="322"/>
      <c r="B21" s="89" t="s">
        <v>50</v>
      </c>
      <c r="C21" s="168" t="s">
        <v>38</v>
      </c>
      <c r="D21" s="84">
        <f t="shared" si="5"/>
        <v>153</v>
      </c>
      <c r="E21" s="83"/>
      <c r="F21" s="84">
        <v>6</v>
      </c>
      <c r="G21" s="84">
        <v>40</v>
      </c>
      <c r="H21" s="84">
        <v>87</v>
      </c>
      <c r="I21" s="84">
        <v>16</v>
      </c>
      <c r="J21" s="84">
        <v>4</v>
      </c>
      <c r="K21" s="79"/>
    </row>
    <row r="22" spans="1:11" ht="15" customHeight="1">
      <c r="A22" s="323" t="s">
        <v>40</v>
      </c>
      <c r="B22" s="88" t="s">
        <v>121</v>
      </c>
      <c r="C22" s="166" t="s">
        <v>1</v>
      </c>
      <c r="D22" s="82">
        <f t="shared" si="5"/>
        <v>746</v>
      </c>
      <c r="E22" s="82"/>
      <c r="F22" s="82">
        <f t="shared" ref="F22:K22" si="7">SUM(F23:F24)</f>
        <v>36</v>
      </c>
      <c r="G22" s="82">
        <f t="shared" si="7"/>
        <v>250</v>
      </c>
      <c r="H22" s="82">
        <f t="shared" si="7"/>
        <v>391</v>
      </c>
      <c r="I22" s="82">
        <f t="shared" si="7"/>
        <v>43</v>
      </c>
      <c r="J22" s="82">
        <f t="shared" si="7"/>
        <v>18</v>
      </c>
      <c r="K22" s="87">
        <f t="shared" si="7"/>
        <v>8</v>
      </c>
    </row>
    <row r="23" spans="1:11">
      <c r="A23" s="321"/>
      <c r="B23" s="89" t="s">
        <v>49</v>
      </c>
      <c r="C23" s="167" t="s">
        <v>37</v>
      </c>
      <c r="D23" s="84">
        <f t="shared" si="5"/>
        <v>332</v>
      </c>
      <c r="E23" s="83"/>
      <c r="F23" s="84">
        <v>17</v>
      </c>
      <c r="G23" s="84">
        <v>110</v>
      </c>
      <c r="H23" s="84">
        <v>174</v>
      </c>
      <c r="I23" s="84">
        <v>15</v>
      </c>
      <c r="J23" s="84">
        <v>11</v>
      </c>
      <c r="K23" s="130">
        <v>5</v>
      </c>
    </row>
    <row r="24" spans="1:11">
      <c r="A24" s="322"/>
      <c r="B24" s="89" t="s">
        <v>50</v>
      </c>
      <c r="C24" s="168" t="s">
        <v>38</v>
      </c>
      <c r="D24" s="84">
        <f t="shared" si="5"/>
        <v>414</v>
      </c>
      <c r="E24" s="84"/>
      <c r="F24" s="84">
        <v>19</v>
      </c>
      <c r="G24" s="84">
        <v>140</v>
      </c>
      <c r="H24" s="84">
        <v>217</v>
      </c>
      <c r="I24" s="84">
        <v>28</v>
      </c>
      <c r="J24" s="84">
        <v>7</v>
      </c>
      <c r="K24" s="130">
        <v>3</v>
      </c>
    </row>
    <row r="25" spans="1:11" ht="15" customHeight="1">
      <c r="A25" s="323" t="s">
        <v>41</v>
      </c>
      <c r="B25" s="88" t="s">
        <v>121</v>
      </c>
      <c r="C25" s="166" t="s">
        <v>1</v>
      </c>
      <c r="D25" s="82">
        <f t="shared" si="5"/>
        <v>2403</v>
      </c>
      <c r="E25" s="82">
        <f t="shared" ref="E25:K25" si="8">SUM(E26:E27)</f>
        <v>1</v>
      </c>
      <c r="F25" s="82">
        <f t="shared" si="8"/>
        <v>134</v>
      </c>
      <c r="G25" s="82">
        <f t="shared" si="8"/>
        <v>929</v>
      </c>
      <c r="H25" s="82">
        <f t="shared" si="8"/>
        <v>1128</v>
      </c>
      <c r="I25" s="82">
        <f t="shared" si="8"/>
        <v>165</v>
      </c>
      <c r="J25" s="82">
        <f t="shared" si="8"/>
        <v>35</v>
      </c>
      <c r="K25" s="87">
        <f t="shared" si="8"/>
        <v>11</v>
      </c>
    </row>
    <row r="26" spans="1:11">
      <c r="A26" s="321"/>
      <c r="B26" s="89" t="s">
        <v>49</v>
      </c>
      <c r="C26" s="167" t="s">
        <v>37</v>
      </c>
      <c r="D26" s="84">
        <f t="shared" si="5"/>
        <v>1110</v>
      </c>
      <c r="E26" s="83">
        <v>1</v>
      </c>
      <c r="F26" s="84">
        <v>64</v>
      </c>
      <c r="G26" s="84">
        <v>422</v>
      </c>
      <c r="H26" s="84">
        <v>516</v>
      </c>
      <c r="I26" s="84">
        <v>82</v>
      </c>
      <c r="J26" s="84">
        <v>22</v>
      </c>
      <c r="K26" s="130">
        <v>3</v>
      </c>
    </row>
    <row r="27" spans="1:11">
      <c r="A27" s="322"/>
      <c r="B27" s="89" t="s">
        <v>50</v>
      </c>
      <c r="C27" s="168" t="s">
        <v>38</v>
      </c>
      <c r="D27" s="84">
        <f t="shared" si="5"/>
        <v>1293</v>
      </c>
      <c r="E27" s="83"/>
      <c r="F27" s="84">
        <v>70</v>
      </c>
      <c r="G27" s="84">
        <v>507</v>
      </c>
      <c r="H27" s="84">
        <v>612</v>
      </c>
      <c r="I27" s="84">
        <v>83</v>
      </c>
      <c r="J27" s="84">
        <v>13</v>
      </c>
      <c r="K27" s="130">
        <v>8</v>
      </c>
    </row>
    <row r="28" spans="1:11" ht="15" customHeight="1">
      <c r="A28" s="323" t="s">
        <v>42</v>
      </c>
      <c r="B28" s="88" t="s">
        <v>121</v>
      </c>
      <c r="C28" s="166" t="s">
        <v>1</v>
      </c>
      <c r="D28" s="82">
        <f t="shared" si="5"/>
        <v>9866</v>
      </c>
      <c r="E28" s="82">
        <f t="shared" ref="E28:K28" si="9">SUM(E29:E30)</f>
        <v>4</v>
      </c>
      <c r="F28" s="82">
        <f t="shared" si="9"/>
        <v>544</v>
      </c>
      <c r="G28" s="82">
        <f t="shared" si="9"/>
        <v>4186</v>
      </c>
      <c r="H28" s="82">
        <f t="shared" si="9"/>
        <v>4477</v>
      </c>
      <c r="I28" s="82">
        <f t="shared" si="9"/>
        <v>552</v>
      </c>
      <c r="J28" s="82">
        <f t="shared" si="9"/>
        <v>86</v>
      </c>
      <c r="K28" s="87">
        <f t="shared" si="9"/>
        <v>17</v>
      </c>
    </row>
    <row r="29" spans="1:11">
      <c r="A29" s="321"/>
      <c r="B29" s="89" t="s">
        <v>49</v>
      </c>
      <c r="C29" s="167" t="s">
        <v>37</v>
      </c>
      <c r="D29" s="84">
        <f t="shared" si="5"/>
        <v>4248</v>
      </c>
      <c r="E29" s="84">
        <v>2</v>
      </c>
      <c r="F29" s="84">
        <v>244</v>
      </c>
      <c r="G29" s="84">
        <v>1831</v>
      </c>
      <c r="H29" s="84">
        <v>1892</v>
      </c>
      <c r="I29" s="84">
        <v>228</v>
      </c>
      <c r="J29" s="84">
        <v>47</v>
      </c>
      <c r="K29" s="130">
        <v>4</v>
      </c>
    </row>
    <row r="30" spans="1:11">
      <c r="A30" s="322"/>
      <c r="B30" s="89" t="s">
        <v>50</v>
      </c>
      <c r="C30" s="168" t="s">
        <v>38</v>
      </c>
      <c r="D30" s="84">
        <f t="shared" si="5"/>
        <v>5618</v>
      </c>
      <c r="E30" s="84">
        <v>2</v>
      </c>
      <c r="F30" s="84">
        <v>300</v>
      </c>
      <c r="G30" s="84">
        <v>2355</v>
      </c>
      <c r="H30" s="84">
        <v>2585</v>
      </c>
      <c r="I30" s="84">
        <v>324</v>
      </c>
      <c r="J30" s="84">
        <v>39</v>
      </c>
      <c r="K30" s="130">
        <v>13</v>
      </c>
    </row>
    <row r="31" spans="1:11" ht="15" customHeight="1">
      <c r="A31" s="323" t="s">
        <v>43</v>
      </c>
      <c r="B31" s="88" t="s">
        <v>121</v>
      </c>
      <c r="C31" s="166" t="s">
        <v>1</v>
      </c>
      <c r="D31" s="82">
        <f t="shared" si="5"/>
        <v>23118</v>
      </c>
      <c r="E31" s="82">
        <f t="shared" ref="E31:K31" si="10">SUM(E32:E33)</f>
        <v>7</v>
      </c>
      <c r="F31" s="82">
        <f t="shared" si="10"/>
        <v>723</v>
      </c>
      <c r="G31" s="82">
        <f t="shared" si="10"/>
        <v>9951</v>
      </c>
      <c r="H31" s="82">
        <f t="shared" si="10"/>
        <v>11204</v>
      </c>
      <c r="I31" s="82">
        <f t="shared" si="10"/>
        <v>1107</v>
      </c>
      <c r="J31" s="82">
        <f t="shared" si="10"/>
        <v>113</v>
      </c>
      <c r="K31" s="87">
        <f t="shared" si="10"/>
        <v>13</v>
      </c>
    </row>
    <row r="32" spans="1:11">
      <c r="A32" s="321"/>
      <c r="B32" s="89" t="s">
        <v>49</v>
      </c>
      <c r="C32" s="167" t="s">
        <v>37</v>
      </c>
      <c r="D32" s="84">
        <f t="shared" si="5"/>
        <v>11126</v>
      </c>
      <c r="E32" s="84">
        <v>5</v>
      </c>
      <c r="F32" s="84">
        <v>377</v>
      </c>
      <c r="G32" s="84">
        <v>4807</v>
      </c>
      <c r="H32" s="84">
        <v>5328</v>
      </c>
      <c r="I32" s="84">
        <v>543</v>
      </c>
      <c r="J32" s="84">
        <v>60</v>
      </c>
      <c r="K32" s="130">
        <v>6</v>
      </c>
    </row>
    <row r="33" spans="1:16">
      <c r="A33" s="322"/>
      <c r="B33" s="89" t="s">
        <v>50</v>
      </c>
      <c r="C33" s="168" t="s">
        <v>38</v>
      </c>
      <c r="D33" s="84">
        <f t="shared" si="5"/>
        <v>11992</v>
      </c>
      <c r="E33" s="84">
        <v>2</v>
      </c>
      <c r="F33" s="84">
        <v>346</v>
      </c>
      <c r="G33" s="84">
        <v>5144</v>
      </c>
      <c r="H33" s="84">
        <v>5876</v>
      </c>
      <c r="I33" s="84">
        <v>564</v>
      </c>
      <c r="J33" s="84">
        <v>53</v>
      </c>
      <c r="K33" s="130">
        <v>7</v>
      </c>
    </row>
    <row r="34" spans="1:16" ht="15" customHeight="1">
      <c r="A34" s="323" t="s">
        <v>44</v>
      </c>
      <c r="B34" s="88" t="s">
        <v>121</v>
      </c>
      <c r="C34" s="166" t="s">
        <v>1</v>
      </c>
      <c r="D34" s="82">
        <f t="shared" si="5"/>
        <v>17231</v>
      </c>
      <c r="E34" s="82">
        <f t="shared" ref="E34:K34" si="11">SUM(E35:E36)</f>
        <v>3</v>
      </c>
      <c r="F34" s="82">
        <f t="shared" si="11"/>
        <v>279</v>
      </c>
      <c r="G34" s="82">
        <f t="shared" si="11"/>
        <v>7121</v>
      </c>
      <c r="H34" s="82">
        <f t="shared" si="11"/>
        <v>8988</v>
      </c>
      <c r="I34" s="82">
        <f t="shared" si="11"/>
        <v>780</v>
      </c>
      <c r="J34" s="82">
        <f t="shared" si="11"/>
        <v>55</v>
      </c>
      <c r="K34" s="87">
        <f t="shared" si="11"/>
        <v>5</v>
      </c>
    </row>
    <row r="35" spans="1:16">
      <c r="A35" s="321"/>
      <c r="B35" s="89" t="s">
        <v>49</v>
      </c>
      <c r="C35" s="167" t="s">
        <v>37</v>
      </c>
      <c r="D35" s="84">
        <f t="shared" si="5"/>
        <v>9808</v>
      </c>
      <c r="E35" s="83">
        <v>2</v>
      </c>
      <c r="F35" s="84">
        <v>160</v>
      </c>
      <c r="G35" s="84">
        <v>4060</v>
      </c>
      <c r="H35" s="84">
        <v>5107</v>
      </c>
      <c r="I35" s="84">
        <v>445</v>
      </c>
      <c r="J35" s="84">
        <v>31</v>
      </c>
      <c r="K35" s="130">
        <v>3</v>
      </c>
    </row>
    <row r="36" spans="1:16">
      <c r="A36" s="322"/>
      <c r="B36" s="89" t="s">
        <v>50</v>
      </c>
      <c r="C36" s="168" t="s">
        <v>38</v>
      </c>
      <c r="D36" s="84">
        <f t="shared" si="5"/>
        <v>7423</v>
      </c>
      <c r="E36" s="83">
        <v>1</v>
      </c>
      <c r="F36" s="84">
        <v>119</v>
      </c>
      <c r="G36" s="84">
        <v>3061</v>
      </c>
      <c r="H36" s="84">
        <v>3881</v>
      </c>
      <c r="I36" s="84">
        <v>335</v>
      </c>
      <c r="J36" s="84">
        <v>24</v>
      </c>
      <c r="K36" s="130">
        <v>2</v>
      </c>
    </row>
    <row r="37" spans="1:16" ht="15" customHeight="1">
      <c r="A37" s="323" t="s">
        <v>45</v>
      </c>
      <c r="B37" s="88" t="s">
        <v>121</v>
      </c>
      <c r="C37" s="166" t="s">
        <v>1</v>
      </c>
      <c r="D37" s="82">
        <f t="shared" si="5"/>
        <v>4487</v>
      </c>
      <c r="E37" s="82"/>
      <c r="F37" s="82">
        <f t="shared" ref="F37:J37" si="12">SUM(F38:F39)</f>
        <v>47</v>
      </c>
      <c r="G37" s="82">
        <f t="shared" si="12"/>
        <v>1808</v>
      </c>
      <c r="H37" s="82">
        <f t="shared" si="12"/>
        <v>2373</v>
      </c>
      <c r="I37" s="82">
        <f t="shared" si="12"/>
        <v>243</v>
      </c>
      <c r="J37" s="82">
        <f t="shared" si="12"/>
        <v>16</v>
      </c>
      <c r="K37" s="87"/>
      <c r="P37" t="s">
        <v>55</v>
      </c>
    </row>
    <row r="38" spans="1:16">
      <c r="A38" s="321"/>
      <c r="B38" s="89" t="s">
        <v>49</v>
      </c>
      <c r="C38" s="167" t="s">
        <v>37</v>
      </c>
      <c r="D38" s="84">
        <f t="shared" si="5"/>
        <v>2947</v>
      </c>
      <c r="E38" s="83"/>
      <c r="F38" s="84">
        <v>30</v>
      </c>
      <c r="G38" s="84">
        <v>1193</v>
      </c>
      <c r="H38" s="84">
        <v>1563</v>
      </c>
      <c r="I38" s="84">
        <v>148</v>
      </c>
      <c r="J38" s="84">
        <v>13</v>
      </c>
      <c r="K38" s="79"/>
    </row>
    <row r="39" spans="1:16">
      <c r="A39" s="322"/>
      <c r="B39" s="89" t="s">
        <v>50</v>
      </c>
      <c r="C39" s="168" t="s">
        <v>38</v>
      </c>
      <c r="D39" s="84">
        <f t="shared" si="5"/>
        <v>1540</v>
      </c>
      <c r="E39" s="83"/>
      <c r="F39" s="84">
        <v>17</v>
      </c>
      <c r="G39" s="84">
        <v>615</v>
      </c>
      <c r="H39" s="84">
        <v>810</v>
      </c>
      <c r="I39" s="84">
        <v>95</v>
      </c>
      <c r="J39" s="84">
        <v>3</v>
      </c>
      <c r="K39" s="79"/>
    </row>
    <row r="40" spans="1:16" ht="15" customHeight="1">
      <c r="A40" s="323" t="s">
        <v>46</v>
      </c>
      <c r="B40" s="88" t="s">
        <v>121</v>
      </c>
      <c r="C40" s="166" t="s">
        <v>1</v>
      </c>
      <c r="D40" s="82">
        <f t="shared" si="5"/>
        <v>561</v>
      </c>
      <c r="E40" s="82"/>
      <c r="F40" s="82">
        <f t="shared" ref="F40:J40" si="13">SUM(F41:F42)</f>
        <v>3</v>
      </c>
      <c r="G40" s="82">
        <f t="shared" si="13"/>
        <v>229</v>
      </c>
      <c r="H40" s="82">
        <f t="shared" si="13"/>
        <v>294</v>
      </c>
      <c r="I40" s="82">
        <f t="shared" si="13"/>
        <v>34</v>
      </c>
      <c r="J40" s="82">
        <f t="shared" si="13"/>
        <v>1</v>
      </c>
      <c r="K40" s="87"/>
    </row>
    <row r="41" spans="1:16">
      <c r="A41" s="321"/>
      <c r="B41" s="89" t="s">
        <v>49</v>
      </c>
      <c r="C41" s="167" t="s">
        <v>37</v>
      </c>
      <c r="D41" s="84">
        <f t="shared" si="5"/>
        <v>400</v>
      </c>
      <c r="E41" s="83"/>
      <c r="F41" s="84">
        <v>2</v>
      </c>
      <c r="G41" s="84">
        <v>165</v>
      </c>
      <c r="H41" s="84">
        <v>204</v>
      </c>
      <c r="I41" s="84">
        <v>28</v>
      </c>
      <c r="J41" s="85">
        <v>1</v>
      </c>
      <c r="K41" s="79"/>
    </row>
    <row r="42" spans="1:16">
      <c r="A42" s="322"/>
      <c r="B42" s="89" t="s">
        <v>50</v>
      </c>
      <c r="C42" s="168" t="s">
        <v>38</v>
      </c>
      <c r="D42" s="84">
        <f t="shared" si="5"/>
        <v>161</v>
      </c>
      <c r="E42" s="83"/>
      <c r="F42" s="84">
        <v>1</v>
      </c>
      <c r="G42" s="84">
        <v>64</v>
      </c>
      <c r="H42" s="84">
        <v>90</v>
      </c>
      <c r="I42" s="85">
        <v>6</v>
      </c>
      <c r="J42" s="85"/>
      <c r="K42" s="79"/>
    </row>
    <row r="43" spans="1:16" ht="15" customHeight="1">
      <c r="A43" s="323" t="s">
        <v>47</v>
      </c>
      <c r="B43" s="88" t="s">
        <v>121</v>
      </c>
      <c r="C43" s="166" t="s">
        <v>1</v>
      </c>
      <c r="D43" s="82">
        <f t="shared" si="5"/>
        <v>77</v>
      </c>
      <c r="E43" s="82"/>
      <c r="F43" s="82"/>
      <c r="G43" s="82">
        <f t="shared" ref="G43:H43" si="14">SUM(G44:G45)</f>
        <v>33</v>
      </c>
      <c r="H43" s="82">
        <f t="shared" si="14"/>
        <v>44</v>
      </c>
      <c r="I43" s="82"/>
      <c r="J43" s="82"/>
      <c r="K43" s="87"/>
    </row>
    <row r="44" spans="1:16">
      <c r="A44" s="321"/>
      <c r="B44" s="89" t="s">
        <v>49</v>
      </c>
      <c r="C44" s="167" t="s">
        <v>37</v>
      </c>
      <c r="D44" s="84">
        <f t="shared" si="5"/>
        <v>49</v>
      </c>
      <c r="E44" s="83"/>
      <c r="F44" s="83"/>
      <c r="G44" s="84">
        <v>20</v>
      </c>
      <c r="H44" s="84">
        <v>29</v>
      </c>
      <c r="I44" s="84"/>
      <c r="J44" s="85"/>
      <c r="K44" s="79"/>
    </row>
    <row r="45" spans="1:16">
      <c r="A45" s="321"/>
      <c r="B45" s="89" t="s">
        <v>50</v>
      </c>
      <c r="C45" s="168" t="s">
        <v>38</v>
      </c>
      <c r="D45" s="84">
        <f t="shared" si="5"/>
        <v>28</v>
      </c>
      <c r="E45" s="83"/>
      <c r="F45" s="83"/>
      <c r="G45" s="84">
        <v>13</v>
      </c>
      <c r="H45" s="84">
        <v>15</v>
      </c>
      <c r="I45" s="84"/>
      <c r="J45" s="85"/>
      <c r="K45" s="79"/>
    </row>
    <row r="46" spans="1:16">
      <c r="A46" s="282" t="s">
        <v>124</v>
      </c>
      <c r="B46" s="328" t="s">
        <v>48</v>
      </c>
      <c r="C46" s="174" t="s">
        <v>1</v>
      </c>
      <c r="D46" s="175">
        <v>33610</v>
      </c>
      <c r="E46" s="175">
        <v>12</v>
      </c>
      <c r="F46" s="175">
        <v>871</v>
      </c>
      <c r="G46" s="175">
        <v>12482</v>
      </c>
      <c r="H46" s="175">
        <v>17942</v>
      </c>
      <c r="I46" s="176">
        <v>2003</v>
      </c>
      <c r="J46" s="176">
        <v>250</v>
      </c>
      <c r="K46" s="177">
        <v>50</v>
      </c>
    </row>
    <row r="47" spans="1:16">
      <c r="A47" s="284"/>
      <c r="B47" s="329"/>
      <c r="C47" s="172" t="s">
        <v>37</v>
      </c>
      <c r="D47" s="173">
        <v>17302</v>
      </c>
      <c r="E47" s="173">
        <v>8</v>
      </c>
      <c r="F47" s="173">
        <v>438</v>
      </c>
      <c r="G47" s="173">
        <v>6415</v>
      </c>
      <c r="H47" s="173">
        <v>9273</v>
      </c>
      <c r="I47" s="173">
        <v>1010</v>
      </c>
      <c r="J47" s="173">
        <v>137</v>
      </c>
      <c r="K47" s="178">
        <v>21</v>
      </c>
    </row>
    <row r="48" spans="1:16">
      <c r="A48" s="284"/>
      <c r="B48" s="329"/>
      <c r="C48" s="172" t="s">
        <v>38</v>
      </c>
      <c r="D48" s="173">
        <v>16308</v>
      </c>
      <c r="E48" s="173">
        <v>4</v>
      </c>
      <c r="F48" s="173">
        <v>433</v>
      </c>
      <c r="G48" s="173">
        <v>6067</v>
      </c>
      <c r="H48" s="173">
        <v>8669</v>
      </c>
      <c r="I48" s="173">
        <v>993</v>
      </c>
      <c r="J48" s="173">
        <v>113</v>
      </c>
      <c r="K48" s="178">
        <v>29</v>
      </c>
    </row>
    <row r="49" spans="1:11">
      <c r="A49" s="321" t="s">
        <v>36</v>
      </c>
      <c r="B49" s="88" t="s">
        <v>121</v>
      </c>
      <c r="C49" s="166" t="s">
        <v>1</v>
      </c>
      <c r="D49" s="80">
        <f t="shared" ref="D49:D54" si="15">SUM(E49:L49)</f>
        <v>178</v>
      </c>
      <c r="E49" s="80" t="s">
        <v>55</v>
      </c>
      <c r="F49" s="80">
        <f t="shared" ref="F49:K49" si="16">SUM(F50:F51)</f>
        <v>8</v>
      </c>
      <c r="G49" s="80">
        <f t="shared" si="16"/>
        <v>55</v>
      </c>
      <c r="H49" s="80">
        <f t="shared" si="16"/>
        <v>96</v>
      </c>
      <c r="I49" s="80">
        <f t="shared" si="16"/>
        <v>14</v>
      </c>
      <c r="J49" s="80">
        <f t="shared" si="16"/>
        <v>4</v>
      </c>
      <c r="K49" s="91">
        <f t="shared" si="16"/>
        <v>1</v>
      </c>
    </row>
    <row r="50" spans="1:11">
      <c r="A50" s="321"/>
      <c r="B50" s="89" t="s">
        <v>49</v>
      </c>
      <c r="C50" s="167" t="s">
        <v>37</v>
      </c>
      <c r="D50" s="81">
        <f t="shared" si="15"/>
        <v>85</v>
      </c>
      <c r="E50" s="65"/>
      <c r="F50" s="81">
        <v>3</v>
      </c>
      <c r="G50" s="81">
        <v>26</v>
      </c>
      <c r="H50" s="81">
        <v>47</v>
      </c>
      <c r="I50" s="81">
        <v>6</v>
      </c>
      <c r="J50" s="65">
        <v>2</v>
      </c>
      <c r="K50" s="66">
        <v>1</v>
      </c>
    </row>
    <row r="51" spans="1:11">
      <c r="A51" s="322"/>
      <c r="B51" s="89" t="s">
        <v>50</v>
      </c>
      <c r="C51" s="168" t="s">
        <v>38</v>
      </c>
      <c r="D51" s="81">
        <f t="shared" si="15"/>
        <v>93</v>
      </c>
      <c r="E51" s="65"/>
      <c r="F51" s="81">
        <v>5</v>
      </c>
      <c r="G51" s="81">
        <v>29</v>
      </c>
      <c r="H51" s="81">
        <v>49</v>
      </c>
      <c r="I51" s="81">
        <v>8</v>
      </c>
      <c r="J51" s="81">
        <v>2</v>
      </c>
      <c r="K51" s="179"/>
    </row>
    <row r="52" spans="1:11">
      <c r="A52" s="323" t="s">
        <v>39</v>
      </c>
      <c r="B52" s="88" t="s">
        <v>121</v>
      </c>
      <c r="C52" s="166" t="s">
        <v>1</v>
      </c>
      <c r="D52" s="80">
        <f t="shared" si="15"/>
        <v>245</v>
      </c>
      <c r="E52" s="80" t="s">
        <v>55</v>
      </c>
      <c r="F52" s="80">
        <f t="shared" ref="F52:J52" si="17">SUM(F53:F54)</f>
        <v>9</v>
      </c>
      <c r="G52" s="80">
        <f t="shared" si="17"/>
        <v>68</v>
      </c>
      <c r="H52" s="80">
        <f t="shared" si="17"/>
        <v>139</v>
      </c>
      <c r="I52" s="80">
        <f t="shared" si="17"/>
        <v>22</v>
      </c>
      <c r="J52" s="80">
        <f t="shared" si="17"/>
        <v>7</v>
      </c>
      <c r="K52" s="91"/>
    </row>
    <row r="53" spans="1:11">
      <c r="A53" s="321"/>
      <c r="B53" s="89" t="s">
        <v>49</v>
      </c>
      <c r="C53" s="167" t="s">
        <v>37</v>
      </c>
      <c r="D53" s="81">
        <f t="shared" si="15"/>
        <v>126</v>
      </c>
      <c r="E53" s="65"/>
      <c r="F53" s="81">
        <v>5</v>
      </c>
      <c r="G53" s="81">
        <v>42</v>
      </c>
      <c r="H53" s="81">
        <v>66</v>
      </c>
      <c r="I53" s="81">
        <v>9</v>
      </c>
      <c r="J53" s="81">
        <v>4</v>
      </c>
      <c r="K53" s="180"/>
    </row>
    <row r="54" spans="1:11">
      <c r="A54" s="322"/>
      <c r="B54" s="89" t="s">
        <v>50</v>
      </c>
      <c r="C54" s="168" t="s">
        <v>38</v>
      </c>
      <c r="D54" s="81">
        <f t="shared" si="15"/>
        <v>119</v>
      </c>
      <c r="E54" s="65"/>
      <c r="F54" s="81">
        <v>4</v>
      </c>
      <c r="G54" s="81">
        <v>26</v>
      </c>
      <c r="H54" s="81">
        <v>73</v>
      </c>
      <c r="I54" s="81">
        <v>13</v>
      </c>
      <c r="J54" s="81">
        <v>3</v>
      </c>
      <c r="K54" s="66"/>
    </row>
    <row r="55" spans="1:11">
      <c r="A55" s="323" t="s">
        <v>40</v>
      </c>
      <c r="B55" s="88" t="s">
        <v>121</v>
      </c>
      <c r="C55" s="166" t="s">
        <v>1</v>
      </c>
      <c r="D55" s="80">
        <f>SUM(D56:D57)</f>
        <v>527</v>
      </c>
      <c r="E55" s="80"/>
      <c r="F55" s="80">
        <f t="shared" ref="F55:K55" si="18">SUM(F56:F57)</f>
        <v>25</v>
      </c>
      <c r="G55" s="80">
        <f t="shared" si="18"/>
        <v>162</v>
      </c>
      <c r="H55" s="80">
        <f t="shared" si="18"/>
        <v>281</v>
      </c>
      <c r="I55" s="80">
        <f t="shared" si="18"/>
        <v>37</v>
      </c>
      <c r="J55" s="80">
        <f t="shared" si="18"/>
        <v>14</v>
      </c>
      <c r="K55" s="91">
        <f t="shared" si="18"/>
        <v>8</v>
      </c>
    </row>
    <row r="56" spans="1:11">
      <c r="A56" s="321"/>
      <c r="B56" s="89" t="s">
        <v>49</v>
      </c>
      <c r="C56" s="167" t="s">
        <v>37</v>
      </c>
      <c r="D56" s="81">
        <f t="shared" ref="D56:D66" si="19">SUM(E56:L56)</f>
        <v>234</v>
      </c>
      <c r="E56" s="65"/>
      <c r="F56" s="81">
        <v>10</v>
      </c>
      <c r="G56" s="81">
        <v>72</v>
      </c>
      <c r="H56" s="81">
        <v>125</v>
      </c>
      <c r="I56" s="81">
        <v>13</v>
      </c>
      <c r="J56" s="81">
        <v>9</v>
      </c>
      <c r="K56" s="180">
        <v>5</v>
      </c>
    </row>
    <row r="57" spans="1:11">
      <c r="A57" s="322"/>
      <c r="B57" s="89" t="s">
        <v>50</v>
      </c>
      <c r="C57" s="168" t="s">
        <v>38</v>
      </c>
      <c r="D57" s="81">
        <f t="shared" si="19"/>
        <v>293</v>
      </c>
      <c r="E57" s="81"/>
      <c r="F57" s="81">
        <v>15</v>
      </c>
      <c r="G57" s="81">
        <v>90</v>
      </c>
      <c r="H57" s="81">
        <v>156</v>
      </c>
      <c r="I57" s="81">
        <v>24</v>
      </c>
      <c r="J57" s="81">
        <v>5</v>
      </c>
      <c r="K57" s="180">
        <v>3</v>
      </c>
    </row>
    <row r="58" spans="1:11">
      <c r="A58" s="323" t="s">
        <v>41</v>
      </c>
      <c r="B58" s="88" t="s">
        <v>121</v>
      </c>
      <c r="C58" s="166" t="s">
        <v>1</v>
      </c>
      <c r="D58" s="80">
        <f t="shared" si="19"/>
        <v>1423</v>
      </c>
      <c r="E58" s="80">
        <f t="shared" ref="E58:K58" si="20">SUM(E59:E60)</f>
        <v>1</v>
      </c>
      <c r="F58" s="80">
        <f t="shared" si="20"/>
        <v>69</v>
      </c>
      <c r="G58" s="80">
        <f t="shared" si="20"/>
        <v>507</v>
      </c>
      <c r="H58" s="80">
        <f t="shared" si="20"/>
        <v>707</v>
      </c>
      <c r="I58" s="80">
        <f t="shared" si="20"/>
        <v>104</v>
      </c>
      <c r="J58" s="80">
        <f t="shared" si="20"/>
        <v>27</v>
      </c>
      <c r="K58" s="91">
        <f t="shared" si="20"/>
        <v>8</v>
      </c>
    </row>
    <row r="59" spans="1:11">
      <c r="A59" s="321"/>
      <c r="B59" s="89" t="s">
        <v>49</v>
      </c>
      <c r="C59" s="167" t="s">
        <v>37</v>
      </c>
      <c r="D59" s="81">
        <f t="shared" si="19"/>
        <v>656</v>
      </c>
      <c r="E59" s="65">
        <v>1</v>
      </c>
      <c r="F59" s="81">
        <v>31</v>
      </c>
      <c r="G59" s="81">
        <v>231</v>
      </c>
      <c r="H59" s="81">
        <v>323</v>
      </c>
      <c r="I59" s="81">
        <v>51</v>
      </c>
      <c r="J59" s="81">
        <v>17</v>
      </c>
      <c r="K59" s="180">
        <v>2</v>
      </c>
    </row>
    <row r="60" spans="1:11">
      <c r="A60" s="322"/>
      <c r="B60" s="89" t="s">
        <v>50</v>
      </c>
      <c r="C60" s="168" t="s">
        <v>38</v>
      </c>
      <c r="D60" s="81">
        <f t="shared" si="19"/>
        <v>767</v>
      </c>
      <c r="E60" s="65"/>
      <c r="F60" s="81">
        <v>38</v>
      </c>
      <c r="G60" s="81">
        <v>276</v>
      </c>
      <c r="H60" s="81">
        <v>384</v>
      </c>
      <c r="I60" s="81">
        <v>53</v>
      </c>
      <c r="J60" s="81">
        <v>10</v>
      </c>
      <c r="K60" s="180">
        <v>6</v>
      </c>
    </row>
    <row r="61" spans="1:11">
      <c r="A61" s="323" t="s">
        <v>42</v>
      </c>
      <c r="B61" s="88" t="s">
        <v>121</v>
      </c>
      <c r="C61" s="166" t="s">
        <v>1</v>
      </c>
      <c r="D61" s="80">
        <f t="shared" si="19"/>
        <v>5539</v>
      </c>
      <c r="E61" s="80">
        <f t="shared" ref="E61:K61" si="21">SUM(E62:E63)</f>
        <v>2</v>
      </c>
      <c r="F61" s="80">
        <f t="shared" si="21"/>
        <v>267</v>
      </c>
      <c r="G61" s="80">
        <f t="shared" si="21"/>
        <v>2114</v>
      </c>
      <c r="H61" s="80">
        <f t="shared" si="21"/>
        <v>2709</v>
      </c>
      <c r="I61" s="80">
        <f t="shared" si="21"/>
        <v>374</v>
      </c>
      <c r="J61" s="80">
        <f t="shared" si="21"/>
        <v>58</v>
      </c>
      <c r="K61" s="91">
        <f t="shared" si="21"/>
        <v>15</v>
      </c>
    </row>
    <row r="62" spans="1:11">
      <c r="A62" s="321"/>
      <c r="B62" s="89" t="s">
        <v>49</v>
      </c>
      <c r="C62" s="167" t="s">
        <v>37</v>
      </c>
      <c r="D62" s="81">
        <f t="shared" si="19"/>
        <v>2394</v>
      </c>
      <c r="E62" s="81">
        <v>1</v>
      </c>
      <c r="F62" s="81">
        <v>121</v>
      </c>
      <c r="G62" s="81">
        <v>918</v>
      </c>
      <c r="H62" s="81">
        <v>1166</v>
      </c>
      <c r="I62" s="81">
        <v>154</v>
      </c>
      <c r="J62" s="81">
        <v>30</v>
      </c>
      <c r="K62" s="180">
        <v>4</v>
      </c>
    </row>
    <row r="63" spans="1:11">
      <c r="A63" s="322"/>
      <c r="B63" s="89" t="s">
        <v>50</v>
      </c>
      <c r="C63" s="168" t="s">
        <v>38</v>
      </c>
      <c r="D63" s="81">
        <f t="shared" si="19"/>
        <v>3145</v>
      </c>
      <c r="E63" s="81">
        <v>1</v>
      </c>
      <c r="F63" s="81">
        <v>146</v>
      </c>
      <c r="G63" s="81">
        <v>1196</v>
      </c>
      <c r="H63" s="81">
        <v>1543</v>
      </c>
      <c r="I63" s="81">
        <v>220</v>
      </c>
      <c r="J63" s="81">
        <v>28</v>
      </c>
      <c r="K63" s="180">
        <v>11</v>
      </c>
    </row>
    <row r="64" spans="1:11">
      <c r="A64" s="323" t="s">
        <v>43</v>
      </c>
      <c r="B64" s="88" t="s">
        <v>121</v>
      </c>
      <c r="C64" s="166" t="s">
        <v>1</v>
      </c>
      <c r="D64" s="80">
        <f t="shared" si="19"/>
        <v>12964</v>
      </c>
      <c r="E64" s="80">
        <f t="shared" ref="E64:K64" si="22">SUM(E65:E66)</f>
        <v>6</v>
      </c>
      <c r="F64" s="80">
        <f t="shared" si="22"/>
        <v>355</v>
      </c>
      <c r="G64" s="80">
        <f t="shared" si="22"/>
        <v>4954</v>
      </c>
      <c r="H64" s="80">
        <f t="shared" si="22"/>
        <v>6797</v>
      </c>
      <c r="I64" s="80">
        <f t="shared" si="22"/>
        <v>749</v>
      </c>
      <c r="J64" s="80">
        <f t="shared" si="22"/>
        <v>90</v>
      </c>
      <c r="K64" s="91">
        <f t="shared" si="22"/>
        <v>13</v>
      </c>
    </row>
    <row r="65" spans="1:11">
      <c r="A65" s="321"/>
      <c r="B65" s="89" t="s">
        <v>49</v>
      </c>
      <c r="C65" s="167" t="s">
        <v>37</v>
      </c>
      <c r="D65" s="81">
        <f t="shared" si="19"/>
        <v>6238</v>
      </c>
      <c r="E65" s="81">
        <v>4</v>
      </c>
      <c r="F65" s="81">
        <v>187</v>
      </c>
      <c r="G65" s="81">
        <v>2379</v>
      </c>
      <c r="H65" s="81">
        <v>3250</v>
      </c>
      <c r="I65" s="81">
        <v>368</v>
      </c>
      <c r="J65" s="81">
        <v>44</v>
      </c>
      <c r="K65" s="180">
        <v>6</v>
      </c>
    </row>
    <row r="66" spans="1:11">
      <c r="A66" s="322"/>
      <c r="B66" s="89" t="s">
        <v>50</v>
      </c>
      <c r="C66" s="168" t="s">
        <v>38</v>
      </c>
      <c r="D66" s="81">
        <f t="shared" si="19"/>
        <v>6726</v>
      </c>
      <c r="E66" s="81">
        <v>2</v>
      </c>
      <c r="F66" s="81">
        <v>168</v>
      </c>
      <c r="G66" s="81">
        <v>2575</v>
      </c>
      <c r="H66" s="81">
        <v>3547</v>
      </c>
      <c r="I66" s="81">
        <v>381</v>
      </c>
      <c r="J66" s="81">
        <v>46</v>
      </c>
      <c r="K66" s="180">
        <v>7</v>
      </c>
    </row>
    <row r="67" spans="1:11">
      <c r="A67" s="323" t="s">
        <v>44</v>
      </c>
      <c r="B67" s="88" t="s">
        <v>121</v>
      </c>
      <c r="C67" s="166" t="s">
        <v>1</v>
      </c>
      <c r="D67" s="80">
        <f>SUM(D68:D69)</f>
        <v>9852</v>
      </c>
      <c r="E67" s="80">
        <f>SUM(E68:E69)</f>
        <v>3</v>
      </c>
      <c r="F67" s="80">
        <f t="shared" ref="F67:K67" si="23">SUM(F68:F69)</f>
        <v>123</v>
      </c>
      <c r="G67" s="80">
        <f t="shared" si="23"/>
        <v>3566</v>
      </c>
      <c r="H67" s="80">
        <f t="shared" si="23"/>
        <v>5589</v>
      </c>
      <c r="I67" s="80">
        <f t="shared" si="23"/>
        <v>524</v>
      </c>
      <c r="J67" s="80">
        <f t="shared" si="23"/>
        <v>42</v>
      </c>
      <c r="K67" s="91">
        <f t="shared" si="23"/>
        <v>5</v>
      </c>
    </row>
    <row r="68" spans="1:11">
      <c r="A68" s="321"/>
      <c r="B68" s="89" t="s">
        <v>49</v>
      </c>
      <c r="C68" s="167" t="s">
        <v>37</v>
      </c>
      <c r="D68" s="81">
        <f>SUM(E68:L68)</f>
        <v>5636</v>
      </c>
      <c r="E68" s="65">
        <v>2</v>
      </c>
      <c r="F68" s="81">
        <v>74</v>
      </c>
      <c r="G68" s="81">
        <v>2040</v>
      </c>
      <c r="H68" s="81">
        <v>3200</v>
      </c>
      <c r="I68" s="81">
        <v>292</v>
      </c>
      <c r="J68" s="81">
        <v>25</v>
      </c>
      <c r="K68" s="180">
        <v>3</v>
      </c>
    </row>
    <row r="69" spans="1:11">
      <c r="A69" s="322"/>
      <c r="B69" s="89" t="s">
        <v>50</v>
      </c>
      <c r="C69" s="168" t="s">
        <v>38</v>
      </c>
      <c r="D69" s="81">
        <f>SUM(E69:L69)</f>
        <v>4216</v>
      </c>
      <c r="E69" s="65">
        <v>1</v>
      </c>
      <c r="F69" s="81">
        <v>49</v>
      </c>
      <c r="G69" s="81">
        <v>1526</v>
      </c>
      <c r="H69" s="81">
        <v>2389</v>
      </c>
      <c r="I69" s="81">
        <v>232</v>
      </c>
      <c r="J69" s="81">
        <v>17</v>
      </c>
      <c r="K69" s="180">
        <v>2</v>
      </c>
    </row>
    <row r="70" spans="1:11">
      <c r="A70" s="323" t="s">
        <v>45</v>
      </c>
      <c r="B70" s="88" t="s">
        <v>121</v>
      </c>
      <c r="C70" s="166" t="s">
        <v>1</v>
      </c>
      <c r="D70" s="80">
        <f>SUM(E70:L70)</f>
        <v>2544</v>
      </c>
      <c r="E70" s="80" t="s">
        <v>55</v>
      </c>
      <c r="F70" s="80">
        <f t="shared" ref="F70:J70" si="24">SUM(F71:F72)</f>
        <v>13</v>
      </c>
      <c r="G70" s="80">
        <f t="shared" si="24"/>
        <v>930</v>
      </c>
      <c r="H70" s="80">
        <f t="shared" si="24"/>
        <v>1435</v>
      </c>
      <c r="I70" s="80">
        <f t="shared" si="24"/>
        <v>159</v>
      </c>
      <c r="J70" s="80">
        <f t="shared" si="24"/>
        <v>7</v>
      </c>
      <c r="K70" s="91" t="s">
        <v>55</v>
      </c>
    </row>
    <row r="71" spans="1:11">
      <c r="A71" s="321"/>
      <c r="B71" s="89" t="s">
        <v>49</v>
      </c>
      <c r="C71" s="167" t="s">
        <v>37</v>
      </c>
      <c r="D71" s="81">
        <f>SUM(E71:L71)</f>
        <v>1696</v>
      </c>
      <c r="E71" s="65"/>
      <c r="F71" s="81">
        <v>6</v>
      </c>
      <c r="G71" s="81">
        <v>617</v>
      </c>
      <c r="H71" s="81">
        <v>969</v>
      </c>
      <c r="I71" s="81">
        <v>99</v>
      </c>
      <c r="J71" s="81">
        <v>5</v>
      </c>
      <c r="K71" s="66"/>
    </row>
    <row r="72" spans="1:11">
      <c r="A72" s="322"/>
      <c r="B72" s="89" t="s">
        <v>50</v>
      </c>
      <c r="C72" s="168" t="s">
        <v>38</v>
      </c>
      <c r="D72" s="81">
        <f>SUM(E72:L72)</f>
        <v>848</v>
      </c>
      <c r="E72" s="65"/>
      <c r="F72" s="81">
        <v>7</v>
      </c>
      <c r="G72" s="81">
        <v>313</v>
      </c>
      <c r="H72" s="81">
        <v>466</v>
      </c>
      <c r="I72" s="81">
        <v>60</v>
      </c>
      <c r="J72" s="81">
        <v>2</v>
      </c>
      <c r="K72" s="66"/>
    </row>
    <row r="73" spans="1:11">
      <c r="A73" s="323" t="s">
        <v>46</v>
      </c>
      <c r="B73" s="88" t="s">
        <v>121</v>
      </c>
      <c r="C73" s="166" t="s">
        <v>1</v>
      </c>
      <c r="D73" s="80">
        <f>SUM(D74:D75)</f>
        <v>310</v>
      </c>
      <c r="E73" s="80" t="s">
        <v>55</v>
      </c>
      <c r="F73" s="80">
        <f t="shared" ref="F73:I73" si="25">SUM(F74:F75)</f>
        <v>2</v>
      </c>
      <c r="G73" s="80">
        <f t="shared" si="25"/>
        <v>116</v>
      </c>
      <c r="H73" s="80">
        <f t="shared" si="25"/>
        <v>171</v>
      </c>
      <c r="I73" s="80">
        <f t="shared" si="25"/>
        <v>20</v>
      </c>
      <c r="J73" s="80">
        <v>1</v>
      </c>
      <c r="K73" s="91" t="s">
        <v>55</v>
      </c>
    </row>
    <row r="74" spans="1:11">
      <c r="A74" s="321"/>
      <c r="B74" s="89" t="s">
        <v>49</v>
      </c>
      <c r="C74" s="167" t="s">
        <v>37</v>
      </c>
      <c r="D74" s="81">
        <f t="shared" ref="D74:D81" si="26">SUM(E74:L74)</f>
        <v>218</v>
      </c>
      <c r="E74" s="65"/>
      <c r="F74" s="81">
        <v>1</v>
      </c>
      <c r="G74" s="81">
        <v>85</v>
      </c>
      <c r="H74" s="81">
        <v>113</v>
      </c>
      <c r="I74" s="81">
        <v>18</v>
      </c>
      <c r="J74" s="65">
        <v>1</v>
      </c>
      <c r="K74" s="66"/>
    </row>
    <row r="75" spans="1:11">
      <c r="A75" s="322"/>
      <c r="B75" s="89" t="s">
        <v>50</v>
      </c>
      <c r="C75" s="168" t="s">
        <v>38</v>
      </c>
      <c r="D75" s="81">
        <f t="shared" si="26"/>
        <v>92</v>
      </c>
      <c r="E75" s="65"/>
      <c r="F75" s="81">
        <v>1</v>
      </c>
      <c r="G75" s="81">
        <v>31</v>
      </c>
      <c r="H75" s="81">
        <v>58</v>
      </c>
      <c r="I75" s="65">
        <v>2</v>
      </c>
      <c r="J75" s="65"/>
      <c r="K75" s="66"/>
    </row>
    <row r="76" spans="1:11">
      <c r="A76" s="323" t="s">
        <v>47</v>
      </c>
      <c r="B76" s="88" t="s">
        <v>121</v>
      </c>
      <c r="C76" s="166" t="s">
        <v>1</v>
      </c>
      <c r="D76" s="80">
        <f t="shared" si="26"/>
        <v>28</v>
      </c>
      <c r="E76" s="80" t="s">
        <v>55</v>
      </c>
      <c r="F76" s="80" t="s">
        <v>55</v>
      </c>
      <c r="G76" s="80">
        <f t="shared" ref="G76:H76" si="27">SUM(G77:G78)</f>
        <v>10</v>
      </c>
      <c r="H76" s="80">
        <f t="shared" si="27"/>
        <v>18</v>
      </c>
      <c r="I76" s="80" t="s">
        <v>55</v>
      </c>
      <c r="J76" s="80" t="s">
        <v>55</v>
      </c>
      <c r="K76" s="91" t="s">
        <v>55</v>
      </c>
    </row>
    <row r="77" spans="1:11">
      <c r="A77" s="321"/>
      <c r="B77" s="89" t="s">
        <v>49</v>
      </c>
      <c r="C77" s="167" t="s">
        <v>37</v>
      </c>
      <c r="D77" s="81">
        <f t="shared" si="26"/>
        <v>19</v>
      </c>
      <c r="E77" s="65"/>
      <c r="F77" s="65"/>
      <c r="G77" s="81">
        <v>5</v>
      </c>
      <c r="H77" s="81">
        <v>14</v>
      </c>
      <c r="I77" s="7"/>
      <c r="J77" s="65"/>
      <c r="K77" s="66"/>
    </row>
    <row r="78" spans="1:11">
      <c r="A78" s="322"/>
      <c r="B78" s="89" t="s">
        <v>50</v>
      </c>
      <c r="C78" s="168" t="s">
        <v>38</v>
      </c>
      <c r="D78" s="81">
        <f t="shared" si="26"/>
        <v>9</v>
      </c>
      <c r="E78" s="65"/>
      <c r="F78" s="65"/>
      <c r="G78" s="81">
        <v>5</v>
      </c>
      <c r="H78" s="81">
        <v>4</v>
      </c>
      <c r="I78" s="81" t="s">
        <v>55</v>
      </c>
      <c r="J78" s="65"/>
      <c r="K78" s="66"/>
    </row>
    <row r="79" spans="1:11" ht="14.4" customHeight="1">
      <c r="A79" s="282" t="s">
        <v>119</v>
      </c>
      <c r="B79" s="328" t="s">
        <v>48</v>
      </c>
      <c r="C79" s="174" t="s">
        <v>1</v>
      </c>
      <c r="D79" s="175">
        <f t="shared" si="26"/>
        <v>25441</v>
      </c>
      <c r="E79" s="175">
        <f t="shared" ref="E79:K79" si="28">E81+E80</f>
        <v>3</v>
      </c>
      <c r="F79" s="175">
        <f t="shared" si="28"/>
        <v>921</v>
      </c>
      <c r="G79" s="175">
        <f t="shared" si="28"/>
        <v>12202</v>
      </c>
      <c r="H79" s="113">
        <f>H81+H80</f>
        <v>11253</v>
      </c>
      <c r="I79" s="242">
        <f t="shared" si="28"/>
        <v>970</v>
      </c>
      <c r="J79" s="175">
        <f t="shared" si="28"/>
        <v>87</v>
      </c>
      <c r="K79" s="177">
        <f t="shared" si="28"/>
        <v>5</v>
      </c>
    </row>
    <row r="80" spans="1:11">
      <c r="A80" s="284"/>
      <c r="B80" s="329"/>
      <c r="C80" s="172" t="s">
        <v>37</v>
      </c>
      <c r="D80" s="173">
        <f t="shared" si="26"/>
        <v>13005</v>
      </c>
      <c r="E80" s="173">
        <f t="shared" ref="E80:K80" si="29">E83+E86+E89+E92+E95+E98+E101+E104++E107+E110</f>
        <v>2</v>
      </c>
      <c r="F80" s="173">
        <f t="shared" si="29"/>
        <v>471</v>
      </c>
      <c r="G80" s="173">
        <f t="shared" si="29"/>
        <v>6290</v>
      </c>
      <c r="H80" s="114">
        <f t="shared" si="29"/>
        <v>5684</v>
      </c>
      <c r="I80" s="243">
        <f t="shared" si="29"/>
        <v>503</v>
      </c>
      <c r="J80" s="173">
        <f t="shared" si="29"/>
        <v>54</v>
      </c>
      <c r="K80" s="178">
        <f t="shared" si="29"/>
        <v>1</v>
      </c>
    </row>
    <row r="81" spans="1:11">
      <c r="A81" s="284"/>
      <c r="B81" s="329"/>
      <c r="C81" s="172" t="s">
        <v>38</v>
      </c>
      <c r="D81" s="173">
        <f t="shared" si="26"/>
        <v>12436</v>
      </c>
      <c r="E81" s="173">
        <f t="shared" ref="E81:K81" si="30">E84+E87+E90+E93+E96+E99+E102+E105+E108+E111</f>
        <v>1</v>
      </c>
      <c r="F81" s="173">
        <f t="shared" si="30"/>
        <v>450</v>
      </c>
      <c r="G81" s="173">
        <f t="shared" si="30"/>
        <v>5912</v>
      </c>
      <c r="H81" s="114">
        <f t="shared" si="30"/>
        <v>5569</v>
      </c>
      <c r="I81" s="243">
        <f t="shared" si="30"/>
        <v>467</v>
      </c>
      <c r="J81" s="173">
        <f t="shared" si="30"/>
        <v>33</v>
      </c>
      <c r="K81" s="178">
        <f t="shared" si="30"/>
        <v>4</v>
      </c>
    </row>
    <row r="82" spans="1:11">
      <c r="A82" s="321" t="s">
        <v>36</v>
      </c>
      <c r="B82" s="88" t="s">
        <v>121</v>
      </c>
      <c r="C82" s="166" t="s">
        <v>1</v>
      </c>
      <c r="D82" s="80">
        <f>SUM(D83:D84)</f>
        <v>58</v>
      </c>
      <c r="E82" s="80"/>
      <c r="F82" s="80">
        <f t="shared" ref="F82:J82" si="31">SUM(F83:F84)</f>
        <v>2</v>
      </c>
      <c r="G82" s="80">
        <f t="shared" si="31"/>
        <v>24</v>
      </c>
      <c r="H82" s="80">
        <f t="shared" si="31"/>
        <v>30</v>
      </c>
      <c r="I82" s="80">
        <f t="shared" si="31"/>
        <v>1</v>
      </c>
      <c r="J82" s="80">
        <f t="shared" si="31"/>
        <v>1</v>
      </c>
      <c r="K82" s="91"/>
    </row>
    <row r="83" spans="1:11">
      <c r="A83" s="321"/>
      <c r="B83" s="89" t="s">
        <v>49</v>
      </c>
      <c r="C83" s="167" t="s">
        <v>37</v>
      </c>
      <c r="D83" s="81">
        <f>SUM(E83:L83)</f>
        <v>29</v>
      </c>
      <c r="E83" s="81"/>
      <c r="F83" s="65">
        <v>2</v>
      </c>
      <c r="G83" s="81">
        <v>13</v>
      </c>
      <c r="H83" s="81">
        <v>14</v>
      </c>
      <c r="I83" s="65"/>
      <c r="J83" s="65"/>
      <c r="K83" s="66"/>
    </row>
    <row r="84" spans="1:11">
      <c r="A84" s="322"/>
      <c r="B84" s="89" t="s">
        <v>50</v>
      </c>
      <c r="C84" s="168" t="s">
        <v>38</v>
      </c>
      <c r="D84" s="81">
        <f t="shared" ref="D84:D111" si="32">E84+F84+G84+H84+I84+J84+K84+L84</f>
        <v>29</v>
      </c>
      <c r="E84" s="81"/>
      <c r="F84" s="65"/>
      <c r="G84" s="81">
        <v>11</v>
      </c>
      <c r="H84" s="81">
        <v>16</v>
      </c>
      <c r="I84" s="65">
        <v>1</v>
      </c>
      <c r="J84" s="65">
        <v>1</v>
      </c>
      <c r="K84" s="66"/>
    </row>
    <row r="85" spans="1:11">
      <c r="A85" s="323" t="s">
        <v>39</v>
      </c>
      <c r="B85" s="88" t="s">
        <v>121</v>
      </c>
      <c r="C85" s="166" t="s">
        <v>1</v>
      </c>
      <c r="D85" s="80">
        <f t="shared" si="32"/>
        <v>81</v>
      </c>
      <c r="E85" s="80"/>
      <c r="F85" s="80">
        <f t="shared" ref="F85:J85" si="33">SUM(F86:F87)</f>
        <v>7</v>
      </c>
      <c r="G85" s="80">
        <f t="shared" si="33"/>
        <v>30</v>
      </c>
      <c r="H85" s="80">
        <f t="shared" si="33"/>
        <v>31</v>
      </c>
      <c r="I85" s="80">
        <f t="shared" si="33"/>
        <v>12</v>
      </c>
      <c r="J85" s="80">
        <f t="shared" si="33"/>
        <v>1</v>
      </c>
      <c r="K85" s="91"/>
    </row>
    <row r="86" spans="1:11">
      <c r="A86" s="321"/>
      <c r="B86" s="89" t="s">
        <v>49</v>
      </c>
      <c r="C86" s="167" t="s">
        <v>37</v>
      </c>
      <c r="D86" s="81">
        <f t="shared" si="32"/>
        <v>47</v>
      </c>
      <c r="E86" s="81"/>
      <c r="F86" s="81">
        <v>5</v>
      </c>
      <c r="G86" s="81">
        <v>16</v>
      </c>
      <c r="H86" s="81">
        <v>17</v>
      </c>
      <c r="I86" s="65">
        <v>9</v>
      </c>
      <c r="J86" s="65"/>
      <c r="K86" s="66"/>
    </row>
    <row r="87" spans="1:11">
      <c r="A87" s="322"/>
      <c r="B87" s="89" t="s">
        <v>50</v>
      </c>
      <c r="C87" s="168" t="s">
        <v>38</v>
      </c>
      <c r="D87" s="81">
        <v>34</v>
      </c>
      <c r="E87" s="81"/>
      <c r="F87" s="81">
        <v>2</v>
      </c>
      <c r="G87" s="81">
        <v>14</v>
      </c>
      <c r="H87" s="81">
        <v>14</v>
      </c>
      <c r="I87" s="65">
        <v>3</v>
      </c>
      <c r="J87" s="65">
        <v>1</v>
      </c>
      <c r="K87" s="66"/>
    </row>
    <row r="88" spans="1:11">
      <c r="A88" s="323" t="s">
        <v>40</v>
      </c>
      <c r="B88" s="88" t="s">
        <v>121</v>
      </c>
      <c r="C88" s="166" t="s">
        <v>1</v>
      </c>
      <c r="D88" s="80">
        <f t="shared" si="32"/>
        <v>219</v>
      </c>
      <c r="E88" s="80"/>
      <c r="F88" s="80">
        <f t="shared" ref="F88:J88" si="34">SUM(F89:F90)</f>
        <v>11</v>
      </c>
      <c r="G88" s="80">
        <f t="shared" si="34"/>
        <v>88</v>
      </c>
      <c r="H88" s="80">
        <f t="shared" si="34"/>
        <v>110</v>
      </c>
      <c r="I88" s="80">
        <f t="shared" si="34"/>
        <v>6</v>
      </c>
      <c r="J88" s="80">
        <f t="shared" si="34"/>
        <v>4</v>
      </c>
      <c r="K88" s="91"/>
    </row>
    <row r="89" spans="1:11">
      <c r="A89" s="321"/>
      <c r="B89" s="89" t="s">
        <v>49</v>
      </c>
      <c r="C89" s="167" t="s">
        <v>37</v>
      </c>
      <c r="D89" s="81">
        <v>98</v>
      </c>
      <c r="E89" s="81"/>
      <c r="F89" s="81">
        <v>7</v>
      </c>
      <c r="G89" s="81">
        <v>38</v>
      </c>
      <c r="H89" s="81">
        <v>49</v>
      </c>
      <c r="I89" s="81">
        <v>2</v>
      </c>
      <c r="J89" s="65">
        <v>2</v>
      </c>
      <c r="K89" s="66"/>
    </row>
    <row r="90" spans="1:11">
      <c r="A90" s="322"/>
      <c r="B90" s="89" t="s">
        <v>50</v>
      </c>
      <c r="C90" s="168" t="s">
        <v>38</v>
      </c>
      <c r="D90" s="81">
        <v>121</v>
      </c>
      <c r="E90" s="81"/>
      <c r="F90" s="81">
        <v>4</v>
      </c>
      <c r="G90" s="81">
        <v>50</v>
      </c>
      <c r="H90" s="81">
        <v>61</v>
      </c>
      <c r="I90" s="81">
        <v>4</v>
      </c>
      <c r="J90" s="81">
        <v>2</v>
      </c>
      <c r="K90" s="66"/>
    </row>
    <row r="91" spans="1:11">
      <c r="A91" s="323" t="s">
        <v>41</v>
      </c>
      <c r="B91" s="88" t="s">
        <v>121</v>
      </c>
      <c r="C91" s="166" t="s">
        <v>1</v>
      </c>
      <c r="D91" s="80">
        <f t="shared" si="32"/>
        <v>980</v>
      </c>
      <c r="E91" s="80"/>
      <c r="F91" s="80">
        <f t="shared" ref="F91:K91" si="35">SUM(F92:F93)</f>
        <v>65</v>
      </c>
      <c r="G91" s="80">
        <f t="shared" si="35"/>
        <v>422</v>
      </c>
      <c r="H91" s="80">
        <f t="shared" si="35"/>
        <v>421</v>
      </c>
      <c r="I91" s="80">
        <f t="shared" si="35"/>
        <v>61</v>
      </c>
      <c r="J91" s="80">
        <f t="shared" si="35"/>
        <v>8</v>
      </c>
      <c r="K91" s="91">
        <f t="shared" si="35"/>
        <v>3</v>
      </c>
    </row>
    <row r="92" spans="1:11">
      <c r="A92" s="321"/>
      <c r="B92" s="89" t="s">
        <v>49</v>
      </c>
      <c r="C92" s="167" t="s">
        <v>37</v>
      </c>
      <c r="D92" s="81">
        <v>454</v>
      </c>
      <c r="E92" s="81"/>
      <c r="F92" s="81">
        <v>33</v>
      </c>
      <c r="G92" s="81">
        <v>191</v>
      </c>
      <c r="H92" s="81">
        <v>193</v>
      </c>
      <c r="I92" s="81">
        <v>31</v>
      </c>
      <c r="J92" s="65">
        <v>5</v>
      </c>
      <c r="K92" s="66">
        <v>1</v>
      </c>
    </row>
    <row r="93" spans="1:11">
      <c r="A93" s="322"/>
      <c r="B93" s="89" t="s">
        <v>50</v>
      </c>
      <c r="C93" s="168" t="s">
        <v>38</v>
      </c>
      <c r="D93" s="81">
        <v>526</v>
      </c>
      <c r="E93" s="81"/>
      <c r="F93" s="81">
        <v>32</v>
      </c>
      <c r="G93" s="81">
        <v>231</v>
      </c>
      <c r="H93" s="81">
        <v>228</v>
      </c>
      <c r="I93" s="81">
        <v>30</v>
      </c>
      <c r="J93" s="65">
        <v>3</v>
      </c>
      <c r="K93" s="66">
        <v>2</v>
      </c>
    </row>
    <row r="94" spans="1:11">
      <c r="A94" s="323" t="s">
        <v>42</v>
      </c>
      <c r="B94" s="88" t="s">
        <v>121</v>
      </c>
      <c r="C94" s="166" t="s">
        <v>1</v>
      </c>
      <c r="D94" s="80">
        <f t="shared" si="32"/>
        <v>4327</v>
      </c>
      <c r="E94" s="80">
        <f t="shared" ref="E94:K94" si="36">SUM(E95:E96)</f>
        <v>2</v>
      </c>
      <c r="F94" s="80">
        <f t="shared" si="36"/>
        <v>277</v>
      </c>
      <c r="G94" s="80">
        <f t="shared" si="36"/>
        <v>2072</v>
      </c>
      <c r="H94" s="80">
        <f t="shared" si="36"/>
        <v>1768</v>
      </c>
      <c r="I94" s="80">
        <f t="shared" si="36"/>
        <v>178</v>
      </c>
      <c r="J94" s="80">
        <f t="shared" si="36"/>
        <v>28</v>
      </c>
      <c r="K94" s="91">
        <f t="shared" si="36"/>
        <v>2</v>
      </c>
    </row>
    <row r="95" spans="1:11">
      <c r="A95" s="321"/>
      <c r="B95" s="89" t="s">
        <v>49</v>
      </c>
      <c r="C95" s="167" t="s">
        <v>37</v>
      </c>
      <c r="D95" s="81">
        <f t="shared" si="32"/>
        <v>1854</v>
      </c>
      <c r="E95" s="81">
        <v>1</v>
      </c>
      <c r="F95" s="81">
        <v>123</v>
      </c>
      <c r="G95" s="81">
        <v>913</v>
      </c>
      <c r="H95" s="81">
        <v>726</v>
      </c>
      <c r="I95" s="81">
        <v>74</v>
      </c>
      <c r="J95" s="65">
        <v>17</v>
      </c>
      <c r="K95" s="66"/>
    </row>
    <row r="96" spans="1:11">
      <c r="A96" s="322"/>
      <c r="B96" s="89" t="s">
        <v>50</v>
      </c>
      <c r="C96" s="168" t="s">
        <v>38</v>
      </c>
      <c r="D96" s="81">
        <f t="shared" si="32"/>
        <v>2473</v>
      </c>
      <c r="E96" s="86">
        <v>1</v>
      </c>
      <c r="F96" s="86">
        <v>154</v>
      </c>
      <c r="G96" s="86">
        <v>1159</v>
      </c>
      <c r="H96" s="86">
        <v>1042</v>
      </c>
      <c r="I96" s="86">
        <v>104</v>
      </c>
      <c r="J96" s="86">
        <v>11</v>
      </c>
      <c r="K96" s="181">
        <v>2</v>
      </c>
    </row>
    <row r="97" spans="1:11">
      <c r="A97" s="323" t="s">
        <v>43</v>
      </c>
      <c r="B97" s="88" t="s">
        <v>121</v>
      </c>
      <c r="C97" s="166" t="s">
        <v>1</v>
      </c>
      <c r="D97" s="80">
        <f t="shared" si="32"/>
        <v>10154</v>
      </c>
      <c r="E97" s="80">
        <f t="shared" ref="E97:J97" si="37">SUM(E98:E99)</f>
        <v>1</v>
      </c>
      <c r="F97" s="80">
        <f t="shared" si="37"/>
        <v>368</v>
      </c>
      <c r="G97" s="80">
        <f t="shared" si="37"/>
        <v>4997</v>
      </c>
      <c r="H97" s="80">
        <f t="shared" si="37"/>
        <v>4407</v>
      </c>
      <c r="I97" s="80">
        <f t="shared" si="37"/>
        <v>358</v>
      </c>
      <c r="J97" s="80">
        <f t="shared" si="37"/>
        <v>23</v>
      </c>
      <c r="K97" s="91"/>
    </row>
    <row r="98" spans="1:11">
      <c r="A98" s="321"/>
      <c r="B98" s="89" t="s">
        <v>49</v>
      </c>
      <c r="C98" s="167" t="s">
        <v>37</v>
      </c>
      <c r="D98" s="81">
        <f t="shared" si="32"/>
        <v>4888</v>
      </c>
      <c r="E98" s="81">
        <v>1</v>
      </c>
      <c r="F98" s="81">
        <v>190</v>
      </c>
      <c r="G98" s="81">
        <v>2428</v>
      </c>
      <c r="H98" s="81">
        <v>2078</v>
      </c>
      <c r="I98" s="81">
        <v>175</v>
      </c>
      <c r="J98" s="81">
        <v>16</v>
      </c>
      <c r="K98" s="66"/>
    </row>
    <row r="99" spans="1:11">
      <c r="A99" s="322"/>
      <c r="B99" s="89" t="s">
        <v>50</v>
      </c>
      <c r="C99" s="168" t="s">
        <v>38</v>
      </c>
      <c r="D99" s="81">
        <f t="shared" si="32"/>
        <v>5266</v>
      </c>
      <c r="E99" s="81"/>
      <c r="F99" s="81">
        <v>178</v>
      </c>
      <c r="G99" s="81">
        <v>2569</v>
      </c>
      <c r="H99" s="81">
        <v>2329</v>
      </c>
      <c r="I99" s="81">
        <v>183</v>
      </c>
      <c r="J99" s="81">
        <v>7</v>
      </c>
      <c r="K99" s="66"/>
    </row>
    <row r="100" spans="1:11">
      <c r="A100" s="323" t="s">
        <v>44</v>
      </c>
      <c r="B100" s="88" t="s">
        <v>121</v>
      </c>
      <c r="C100" s="166" t="s">
        <v>1</v>
      </c>
      <c r="D100" s="80">
        <f t="shared" si="32"/>
        <v>7373</v>
      </c>
      <c r="E100" s="80"/>
      <c r="F100" s="80">
        <f t="shared" ref="F100:I100" si="38">SUM(F101:F102)</f>
        <v>156</v>
      </c>
      <c r="G100" s="80">
        <f t="shared" si="38"/>
        <v>3555</v>
      </c>
      <c r="H100" s="80">
        <f t="shared" si="38"/>
        <v>3399</v>
      </c>
      <c r="I100" s="80">
        <f t="shared" si="38"/>
        <v>256</v>
      </c>
      <c r="J100" s="80">
        <v>7</v>
      </c>
      <c r="K100" s="91"/>
    </row>
    <row r="101" spans="1:11">
      <c r="A101" s="321"/>
      <c r="B101" s="89" t="s">
        <v>49</v>
      </c>
      <c r="C101" s="167" t="s">
        <v>37</v>
      </c>
      <c r="D101" s="81">
        <f t="shared" si="32"/>
        <v>4172</v>
      </c>
      <c r="E101" s="81"/>
      <c r="F101" s="81">
        <v>86</v>
      </c>
      <c r="G101" s="81">
        <v>2020</v>
      </c>
      <c r="H101" s="81">
        <v>1907</v>
      </c>
      <c r="I101" s="81">
        <v>153</v>
      </c>
      <c r="J101" s="81">
        <v>6</v>
      </c>
      <c r="K101" s="66"/>
    </row>
    <row r="102" spans="1:11">
      <c r="A102" s="322"/>
      <c r="B102" s="89" t="s">
        <v>50</v>
      </c>
      <c r="C102" s="168" t="s">
        <v>38</v>
      </c>
      <c r="D102" s="81">
        <f t="shared" si="32"/>
        <v>3207</v>
      </c>
      <c r="E102" s="81"/>
      <c r="F102" s="81">
        <v>70</v>
      </c>
      <c r="G102" s="81">
        <v>1535</v>
      </c>
      <c r="H102" s="81">
        <v>1492</v>
      </c>
      <c r="I102" s="81">
        <v>103</v>
      </c>
      <c r="J102" s="81">
        <v>7</v>
      </c>
      <c r="K102" s="66"/>
    </row>
    <row r="103" spans="1:11">
      <c r="A103" s="323" t="s">
        <v>45</v>
      </c>
      <c r="B103" s="88" t="s">
        <v>121</v>
      </c>
      <c r="C103" s="166" t="s">
        <v>1</v>
      </c>
      <c r="D103" s="80">
        <f t="shared" si="32"/>
        <v>1943</v>
      </c>
      <c r="E103" s="80"/>
      <c r="F103" s="80">
        <f t="shared" ref="F103:J103" si="39">SUM(F104:F105)</f>
        <v>34</v>
      </c>
      <c r="G103" s="80">
        <f t="shared" si="39"/>
        <v>878</v>
      </c>
      <c r="H103" s="80">
        <f t="shared" si="39"/>
        <v>938</v>
      </c>
      <c r="I103" s="80">
        <f t="shared" si="39"/>
        <v>84</v>
      </c>
      <c r="J103" s="80">
        <f t="shared" si="39"/>
        <v>9</v>
      </c>
      <c r="K103" s="91"/>
    </row>
    <row r="104" spans="1:11">
      <c r="A104" s="321"/>
      <c r="B104" s="89" t="s">
        <v>49</v>
      </c>
      <c r="C104" s="167" t="s">
        <v>37</v>
      </c>
      <c r="D104" s="81">
        <f t="shared" si="32"/>
        <v>1251</v>
      </c>
      <c r="E104" s="81"/>
      <c r="F104" s="81">
        <v>24</v>
      </c>
      <c r="G104" s="81">
        <v>576</v>
      </c>
      <c r="H104" s="81">
        <v>594</v>
      </c>
      <c r="I104" s="81">
        <v>49</v>
      </c>
      <c r="J104" s="65">
        <v>8</v>
      </c>
      <c r="K104" s="66"/>
    </row>
    <row r="105" spans="1:11">
      <c r="A105" s="322"/>
      <c r="B105" s="89" t="s">
        <v>50</v>
      </c>
      <c r="C105" s="168" t="s">
        <v>38</v>
      </c>
      <c r="D105" s="81">
        <f t="shared" si="32"/>
        <v>692</v>
      </c>
      <c r="E105" s="81"/>
      <c r="F105" s="81">
        <v>10</v>
      </c>
      <c r="G105" s="81">
        <v>302</v>
      </c>
      <c r="H105" s="81">
        <v>344</v>
      </c>
      <c r="I105" s="81">
        <v>35</v>
      </c>
      <c r="J105" s="65">
        <v>1</v>
      </c>
      <c r="K105" s="66"/>
    </row>
    <row r="106" spans="1:11">
      <c r="A106" s="323" t="s">
        <v>46</v>
      </c>
      <c r="B106" s="88" t="s">
        <v>121</v>
      </c>
      <c r="C106" s="166" t="s">
        <v>1</v>
      </c>
      <c r="D106" s="80">
        <f t="shared" si="32"/>
        <v>251</v>
      </c>
      <c r="E106" s="80"/>
      <c r="F106" s="80">
        <f t="shared" ref="F106:I106" si="40">SUM(F107:F108)</f>
        <v>1</v>
      </c>
      <c r="G106" s="80">
        <f t="shared" si="40"/>
        <v>113</v>
      </c>
      <c r="H106" s="80">
        <f t="shared" si="40"/>
        <v>123</v>
      </c>
      <c r="I106" s="80">
        <f t="shared" si="40"/>
        <v>14</v>
      </c>
      <c r="J106" s="80"/>
      <c r="K106" s="91"/>
    </row>
    <row r="107" spans="1:11">
      <c r="A107" s="321"/>
      <c r="B107" s="89" t="s">
        <v>49</v>
      </c>
      <c r="C107" s="167" t="s">
        <v>37</v>
      </c>
      <c r="D107" s="81">
        <f t="shared" si="32"/>
        <v>182</v>
      </c>
      <c r="E107" s="81"/>
      <c r="F107" s="81">
        <v>1</v>
      </c>
      <c r="G107" s="81">
        <v>80</v>
      </c>
      <c r="H107" s="81">
        <v>91</v>
      </c>
      <c r="I107" s="65">
        <v>10</v>
      </c>
      <c r="J107" s="65"/>
      <c r="K107" s="66"/>
    </row>
    <row r="108" spans="1:11">
      <c r="A108" s="322"/>
      <c r="B108" s="89" t="s">
        <v>50</v>
      </c>
      <c r="C108" s="168" t="s">
        <v>38</v>
      </c>
      <c r="D108" s="81">
        <f t="shared" si="32"/>
        <v>69</v>
      </c>
      <c r="E108" s="81"/>
      <c r="F108" s="81"/>
      <c r="G108" s="81">
        <v>33</v>
      </c>
      <c r="H108" s="81">
        <v>32</v>
      </c>
      <c r="I108" s="65">
        <v>4</v>
      </c>
      <c r="J108" s="65"/>
      <c r="K108" s="66"/>
    </row>
    <row r="109" spans="1:11">
      <c r="A109" s="323" t="s">
        <v>47</v>
      </c>
      <c r="B109" s="88" t="s">
        <v>121</v>
      </c>
      <c r="C109" s="166" t="s">
        <v>1</v>
      </c>
      <c r="D109" s="80">
        <f t="shared" si="32"/>
        <v>49</v>
      </c>
      <c r="E109" s="80"/>
      <c r="F109" s="80"/>
      <c r="G109" s="80">
        <f t="shared" ref="G109:H109" si="41">SUM(G110:G111)</f>
        <v>23</v>
      </c>
      <c r="H109" s="80">
        <f t="shared" si="41"/>
        <v>26</v>
      </c>
      <c r="I109" s="80"/>
      <c r="J109" s="80"/>
      <c r="K109" s="91"/>
    </row>
    <row r="110" spans="1:11">
      <c r="A110" s="321"/>
      <c r="B110" s="89" t="s">
        <v>49</v>
      </c>
      <c r="C110" s="167" t="s">
        <v>37</v>
      </c>
      <c r="D110" s="81">
        <f t="shared" si="32"/>
        <v>30</v>
      </c>
      <c r="E110" s="81"/>
      <c r="F110" s="65"/>
      <c r="G110" s="81">
        <v>15</v>
      </c>
      <c r="H110" s="81">
        <v>15</v>
      </c>
      <c r="I110" s="81"/>
      <c r="J110" s="65"/>
      <c r="K110" s="66"/>
    </row>
    <row r="111" spans="1:11">
      <c r="A111" s="322"/>
      <c r="B111" s="90" t="s">
        <v>50</v>
      </c>
      <c r="C111" s="169" t="s">
        <v>38</v>
      </c>
      <c r="D111" s="77">
        <f t="shared" si="32"/>
        <v>19</v>
      </c>
      <c r="E111" s="77"/>
      <c r="F111" s="67"/>
      <c r="G111" s="77">
        <v>8</v>
      </c>
      <c r="H111" s="67">
        <v>11</v>
      </c>
      <c r="I111" s="67"/>
      <c r="J111" s="67"/>
      <c r="K111" s="78"/>
    </row>
  </sheetData>
  <mergeCells count="46">
    <mergeCell ref="A103:A105"/>
    <mergeCell ref="A106:A108"/>
    <mergeCell ref="A109:A111"/>
    <mergeCell ref="A79:A81"/>
    <mergeCell ref="B79:B81"/>
    <mergeCell ref="A88:A90"/>
    <mergeCell ref="A91:A93"/>
    <mergeCell ref="A94:A96"/>
    <mergeCell ref="A97:A99"/>
    <mergeCell ref="A100:A102"/>
    <mergeCell ref="A70:A72"/>
    <mergeCell ref="A73:A75"/>
    <mergeCell ref="A76:A78"/>
    <mergeCell ref="A82:A84"/>
    <mergeCell ref="A85:A87"/>
    <mergeCell ref="A55:A57"/>
    <mergeCell ref="A58:A60"/>
    <mergeCell ref="A61:A63"/>
    <mergeCell ref="A64:A66"/>
    <mergeCell ref="A67:A69"/>
    <mergeCell ref="A46:A48"/>
    <mergeCell ref="B46:B48"/>
    <mergeCell ref="A49:A51"/>
    <mergeCell ref="A52:A54"/>
    <mergeCell ref="A43:A45"/>
    <mergeCell ref="A40:A42"/>
    <mergeCell ref="A28:A30"/>
    <mergeCell ref="A31:A33"/>
    <mergeCell ref="A34:A36"/>
    <mergeCell ref="A37:A39"/>
    <mergeCell ref="K9:K12"/>
    <mergeCell ref="A16:A18"/>
    <mergeCell ref="A19:A21"/>
    <mergeCell ref="A22:A24"/>
    <mergeCell ref="A25:A27"/>
    <mergeCell ref="D9:D12"/>
    <mergeCell ref="E9:E12"/>
    <mergeCell ref="F9:F12"/>
    <mergeCell ref="G9:G12"/>
    <mergeCell ref="H9:H12"/>
    <mergeCell ref="A13:A15"/>
    <mergeCell ref="B13:B15"/>
    <mergeCell ref="I9:I12"/>
    <mergeCell ref="A7:C12"/>
    <mergeCell ref="D7:K8"/>
    <mergeCell ref="J9:J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CF679-884D-4851-B0F9-939123FF9119}">
  <dimension ref="A1:Q17"/>
  <sheetViews>
    <sheetView workbookViewId="0">
      <selection activeCell="J10" sqref="J10"/>
    </sheetView>
  </sheetViews>
  <sheetFormatPr defaultRowHeight="14.4"/>
  <cols>
    <col min="1" max="1" width="39" customWidth="1"/>
    <col min="2" max="2" width="16" customWidth="1"/>
    <col min="3" max="3" width="12.44140625" customWidth="1"/>
    <col min="4" max="4" width="10.6640625" customWidth="1"/>
    <col min="5" max="5" width="14.109375" customWidth="1"/>
    <col min="6" max="6" width="11.109375" customWidth="1"/>
    <col min="7" max="7" width="11.44140625" customWidth="1"/>
  </cols>
  <sheetData>
    <row r="1" spans="1:17">
      <c r="A1" s="364" t="s">
        <v>203</v>
      </c>
      <c r="B1" s="39"/>
      <c r="C1" s="39"/>
      <c r="D1" s="39"/>
      <c r="E1" s="39"/>
      <c r="F1" s="39"/>
      <c r="G1" s="39"/>
    </row>
    <row r="2" spans="1:17">
      <c r="A2" s="54" t="s">
        <v>204</v>
      </c>
      <c r="B2" s="39"/>
    </row>
    <row r="3" spans="1:17">
      <c r="A3" s="39"/>
      <c r="B3" s="39"/>
    </row>
    <row r="4" spans="1:17">
      <c r="A4" s="39" t="s">
        <v>217</v>
      </c>
    </row>
    <row r="5" spans="1:17">
      <c r="A5" s="54" t="s">
        <v>208</v>
      </c>
      <c r="L5" s="40"/>
      <c r="M5" s="41"/>
      <c r="N5" s="41"/>
      <c r="O5" s="41"/>
      <c r="P5" s="41"/>
      <c r="Q5" s="41"/>
    </row>
    <row r="6" spans="1:17">
      <c r="L6" s="40"/>
      <c r="M6" s="41"/>
      <c r="N6" s="41"/>
      <c r="O6" s="41"/>
      <c r="P6" s="41"/>
      <c r="Q6" s="41"/>
    </row>
    <row r="7" spans="1:17" ht="31.2" customHeight="1">
      <c r="A7" s="316" t="s">
        <v>133</v>
      </c>
      <c r="B7" s="289" t="s">
        <v>114</v>
      </c>
      <c r="C7" s="332" t="s">
        <v>132</v>
      </c>
      <c r="D7" s="333"/>
      <c r="E7" s="334"/>
      <c r="L7" s="42"/>
      <c r="M7" s="43"/>
      <c r="N7" s="43"/>
      <c r="O7" s="43"/>
      <c r="P7" s="43"/>
      <c r="Q7" s="43"/>
    </row>
    <row r="8" spans="1:17" ht="28.95" customHeight="1">
      <c r="A8" s="335"/>
      <c r="B8" s="293"/>
      <c r="C8" s="112" t="s">
        <v>129</v>
      </c>
      <c r="D8" s="112" t="s">
        <v>127</v>
      </c>
      <c r="E8" s="112" t="s">
        <v>128</v>
      </c>
      <c r="L8" s="42"/>
      <c r="M8" s="43"/>
      <c r="N8" s="43"/>
      <c r="O8" s="43"/>
      <c r="P8" s="43"/>
      <c r="Q8" s="43"/>
    </row>
    <row r="9" spans="1:17" ht="28.8">
      <c r="A9" s="183" t="s">
        <v>135</v>
      </c>
      <c r="B9" s="187">
        <f>B12+B15</f>
        <v>58277</v>
      </c>
      <c r="C9" s="187">
        <f t="shared" ref="C9:E9" si="0">C12+C15</f>
        <v>3718</v>
      </c>
      <c r="D9" s="187">
        <f t="shared" si="0"/>
        <v>54530</v>
      </c>
      <c r="E9" s="187">
        <f t="shared" si="0"/>
        <v>29</v>
      </c>
      <c r="L9" s="42"/>
      <c r="M9" s="41"/>
      <c r="N9" s="41"/>
      <c r="O9" s="41"/>
      <c r="P9" s="41"/>
      <c r="Q9" s="41"/>
    </row>
    <row r="10" spans="1:17" ht="28.8">
      <c r="A10" s="182" t="s">
        <v>125</v>
      </c>
      <c r="B10" s="6">
        <v>46747</v>
      </c>
      <c r="C10" s="6">
        <v>2737</v>
      </c>
      <c r="D10" s="6">
        <v>43983</v>
      </c>
      <c r="E10" s="6">
        <v>27</v>
      </c>
      <c r="L10" s="42"/>
      <c r="M10" s="43"/>
      <c r="N10" s="43"/>
      <c r="O10" s="43"/>
      <c r="P10" s="43"/>
      <c r="Q10" s="43"/>
    </row>
    <row r="11" spans="1:17" ht="28.8">
      <c r="A11" s="182" t="s">
        <v>126</v>
      </c>
      <c r="B11" s="6">
        <v>10335</v>
      </c>
      <c r="C11" s="6">
        <v>950</v>
      </c>
      <c r="D11" s="6">
        <v>9383</v>
      </c>
      <c r="E11" s="6">
        <v>2</v>
      </c>
      <c r="L11" s="42"/>
      <c r="M11" s="43"/>
      <c r="N11" s="43"/>
      <c r="O11" s="43"/>
      <c r="P11" s="43"/>
      <c r="Q11" s="43"/>
    </row>
    <row r="12" spans="1:17" ht="28.8">
      <c r="A12" s="183" t="s">
        <v>139</v>
      </c>
      <c r="B12" s="187">
        <f>SUM(B13:B14)</f>
        <v>33108</v>
      </c>
      <c r="C12" s="187">
        <f t="shared" ref="C12:E12" si="1">SUM(C13:C14)</f>
        <v>2482</v>
      </c>
      <c r="D12" s="187">
        <f t="shared" si="1"/>
        <v>30599</v>
      </c>
      <c r="E12" s="187">
        <f t="shared" si="1"/>
        <v>27</v>
      </c>
      <c r="L12" s="42"/>
      <c r="M12" s="41"/>
      <c r="N12" s="41"/>
      <c r="O12" s="41"/>
      <c r="P12" s="41"/>
    </row>
    <row r="13" spans="1:17" ht="28.8">
      <c r="A13" s="182" t="s">
        <v>125</v>
      </c>
      <c r="B13" s="6">
        <v>27047</v>
      </c>
      <c r="C13" s="6">
        <v>1852</v>
      </c>
      <c r="D13" s="6">
        <v>25169</v>
      </c>
      <c r="E13" s="6">
        <v>26</v>
      </c>
      <c r="L13" s="42"/>
      <c r="M13" s="43"/>
      <c r="N13" s="43"/>
      <c r="O13" s="43"/>
      <c r="P13" s="43"/>
    </row>
    <row r="14" spans="1:17" ht="28.8">
      <c r="A14" s="182" t="s">
        <v>126</v>
      </c>
      <c r="B14" s="6">
        <v>6061</v>
      </c>
      <c r="C14" s="6">
        <v>630</v>
      </c>
      <c r="D14" s="6">
        <v>5430</v>
      </c>
      <c r="E14" s="6">
        <v>1</v>
      </c>
      <c r="L14" s="42"/>
      <c r="M14" s="43"/>
      <c r="N14" s="43"/>
      <c r="O14" s="43"/>
      <c r="P14" s="43"/>
    </row>
    <row r="15" spans="1:17" ht="28.8">
      <c r="A15" s="183" t="s">
        <v>140</v>
      </c>
      <c r="B15" s="187">
        <f>SUM(B16:B17)</f>
        <v>25169</v>
      </c>
      <c r="C15" s="187">
        <f t="shared" ref="C15:E15" si="2">SUM(C16:C17)</f>
        <v>1236</v>
      </c>
      <c r="D15" s="187">
        <f t="shared" si="2"/>
        <v>23931</v>
      </c>
      <c r="E15" s="187">
        <f t="shared" si="2"/>
        <v>2</v>
      </c>
      <c r="J15" s="38"/>
    </row>
    <row r="16" spans="1:17" ht="28.8">
      <c r="A16" s="182" t="s">
        <v>125</v>
      </c>
      <c r="B16" s="6">
        <v>20730</v>
      </c>
      <c r="C16" s="6">
        <v>912</v>
      </c>
      <c r="D16" s="6">
        <v>19817</v>
      </c>
      <c r="E16" s="6">
        <v>1</v>
      </c>
    </row>
    <row r="17" spans="1:5" ht="34.5" customHeight="1">
      <c r="A17" s="182" t="s">
        <v>126</v>
      </c>
      <c r="B17" s="6">
        <v>4439</v>
      </c>
      <c r="C17" s="6">
        <v>324</v>
      </c>
      <c r="D17" s="6">
        <v>4114</v>
      </c>
      <c r="E17" s="6">
        <v>1</v>
      </c>
    </row>
  </sheetData>
  <mergeCells count="3">
    <mergeCell ref="C7:E7"/>
    <mergeCell ref="B7:B8"/>
    <mergeCell ref="A7:A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E6225-8A16-4501-A438-99129BBAF7C1}">
  <dimension ref="A1:F59"/>
  <sheetViews>
    <sheetView workbookViewId="0">
      <selection activeCell="C2" sqref="C2"/>
    </sheetView>
  </sheetViews>
  <sheetFormatPr defaultRowHeight="14.4"/>
  <cols>
    <col min="1" max="1" width="112.109375" customWidth="1"/>
    <col min="2" max="2" width="13.6640625" customWidth="1"/>
    <col min="3" max="3" width="13.109375" customWidth="1"/>
    <col min="4" max="4" width="11.6640625" customWidth="1"/>
    <col min="5" max="5" width="13.6640625" customWidth="1"/>
  </cols>
  <sheetData>
    <row r="1" spans="1:6">
      <c r="A1" s="364" t="s">
        <v>203</v>
      </c>
      <c r="B1" s="39"/>
      <c r="C1" s="39"/>
      <c r="D1" s="39"/>
      <c r="E1" s="39"/>
    </row>
    <row r="2" spans="1:6">
      <c r="A2" s="54" t="s">
        <v>204</v>
      </c>
      <c r="B2" s="7"/>
      <c r="C2" s="7"/>
      <c r="D2" s="7"/>
      <c r="E2" s="7"/>
    </row>
    <row r="3" spans="1:6">
      <c r="A3" s="7"/>
      <c r="B3" s="7"/>
      <c r="C3" s="7"/>
      <c r="D3" s="7"/>
      <c r="E3" s="7"/>
    </row>
    <row r="4" spans="1:6" ht="17.25" customHeight="1">
      <c r="A4" s="185" t="s">
        <v>218</v>
      </c>
      <c r="B4" s="7"/>
      <c r="C4" s="7"/>
      <c r="D4" s="7"/>
      <c r="E4" s="7"/>
    </row>
    <row r="5" spans="1:6">
      <c r="A5" s="54" t="s">
        <v>209</v>
      </c>
      <c r="B5" s="7"/>
      <c r="C5" s="7"/>
      <c r="D5" s="7"/>
      <c r="E5" s="7"/>
    </row>
    <row r="6" spans="1:6">
      <c r="A6" s="7"/>
      <c r="B6" s="7"/>
      <c r="C6" s="7"/>
      <c r="D6" s="7"/>
      <c r="E6" s="7"/>
    </row>
    <row r="7" spans="1:6" ht="27.6" customHeight="1">
      <c r="A7" s="316" t="s">
        <v>238</v>
      </c>
      <c r="B7" s="314" t="s">
        <v>137</v>
      </c>
      <c r="C7" s="314" t="s">
        <v>134</v>
      </c>
      <c r="D7" s="315"/>
      <c r="E7" s="315"/>
      <c r="F7" s="7"/>
    </row>
    <row r="8" spans="1:6" ht="28.8">
      <c r="A8" s="335"/>
      <c r="B8" s="315"/>
      <c r="C8" s="118" t="s">
        <v>129</v>
      </c>
      <c r="D8" s="118" t="s">
        <v>127</v>
      </c>
      <c r="E8" s="118" t="s">
        <v>128</v>
      </c>
      <c r="F8" s="7"/>
    </row>
    <row r="9" spans="1:6" ht="28.8">
      <c r="A9" s="183" t="s">
        <v>135</v>
      </c>
      <c r="B9" s="186">
        <f>SUM(B10:B25)</f>
        <v>14070</v>
      </c>
      <c r="C9" s="186">
        <f t="shared" ref="C9:E9" si="0">SUM(C10:C25)</f>
        <v>1350</v>
      </c>
      <c r="D9" s="186">
        <f t="shared" si="0"/>
        <v>12717</v>
      </c>
      <c r="E9" s="186">
        <f t="shared" si="0"/>
        <v>3</v>
      </c>
      <c r="F9" s="7"/>
    </row>
    <row r="10" spans="1:6" ht="18" customHeight="1">
      <c r="A10" s="92" t="s">
        <v>58</v>
      </c>
      <c r="B10" s="7">
        <v>701</v>
      </c>
      <c r="C10" s="7">
        <v>572</v>
      </c>
      <c r="D10" s="7">
        <v>129</v>
      </c>
      <c r="E10" s="7"/>
      <c r="F10" s="7"/>
    </row>
    <row r="11" spans="1:6" ht="18" customHeight="1">
      <c r="A11" s="92" t="s">
        <v>59</v>
      </c>
      <c r="B11" s="7">
        <v>168</v>
      </c>
      <c r="C11" s="7">
        <v>4</v>
      </c>
      <c r="D11" s="7">
        <v>164</v>
      </c>
      <c r="E11" s="7"/>
      <c r="F11" s="7"/>
    </row>
    <row r="12" spans="1:6" ht="18" customHeight="1">
      <c r="A12" s="92" t="s">
        <v>60</v>
      </c>
      <c r="B12" s="7">
        <v>2393</v>
      </c>
      <c r="C12" s="7">
        <v>117</v>
      </c>
      <c r="D12" s="7">
        <v>2275</v>
      </c>
      <c r="E12" s="7">
        <v>1</v>
      </c>
      <c r="F12" s="7"/>
    </row>
    <row r="13" spans="1:6" ht="18" customHeight="1">
      <c r="A13" s="92" t="s">
        <v>61</v>
      </c>
      <c r="B13" s="7">
        <v>190</v>
      </c>
      <c r="C13" s="7">
        <v>6</v>
      </c>
      <c r="D13" s="7">
        <v>184</v>
      </c>
      <c r="E13" s="7"/>
      <c r="F13" s="7"/>
    </row>
    <row r="14" spans="1:6" ht="18" customHeight="1">
      <c r="A14" s="92" t="s">
        <v>62</v>
      </c>
      <c r="B14" s="7">
        <v>337</v>
      </c>
      <c r="C14" s="7">
        <v>38</v>
      </c>
      <c r="D14" s="7">
        <v>299</v>
      </c>
      <c r="E14" s="7"/>
      <c r="F14" s="7"/>
    </row>
    <row r="15" spans="1:6" ht="18" customHeight="1">
      <c r="A15" s="92" t="s">
        <v>63</v>
      </c>
      <c r="B15" s="7">
        <v>217</v>
      </c>
      <c r="C15" s="7">
        <v>1</v>
      </c>
      <c r="D15" s="7">
        <v>216</v>
      </c>
      <c r="E15" s="7"/>
      <c r="F15" s="7"/>
    </row>
    <row r="16" spans="1:6" ht="18" customHeight="1">
      <c r="A16" s="92" t="s">
        <v>64</v>
      </c>
      <c r="B16" s="7">
        <v>80</v>
      </c>
      <c r="C16" s="7">
        <v>5</v>
      </c>
      <c r="D16" s="7">
        <v>75</v>
      </c>
      <c r="E16" s="7"/>
      <c r="F16" s="7"/>
    </row>
    <row r="17" spans="1:6" ht="18" customHeight="1">
      <c r="A17" s="92" t="s">
        <v>56</v>
      </c>
      <c r="B17" s="7">
        <v>23</v>
      </c>
      <c r="C17" s="7">
        <v>8</v>
      </c>
      <c r="D17" s="7">
        <v>15</v>
      </c>
      <c r="E17" s="7"/>
      <c r="F17" s="7"/>
    </row>
    <row r="18" spans="1:6" ht="18" customHeight="1">
      <c r="A18" s="92" t="s">
        <v>65</v>
      </c>
      <c r="B18" s="7">
        <v>578</v>
      </c>
      <c r="C18" s="7">
        <v>31</v>
      </c>
      <c r="D18" s="7">
        <v>547</v>
      </c>
      <c r="E18" s="7"/>
      <c r="F18" s="7"/>
    </row>
    <row r="19" spans="1:6" ht="18" customHeight="1">
      <c r="A19" s="92" t="s">
        <v>66</v>
      </c>
      <c r="B19" s="7">
        <v>1513</v>
      </c>
      <c r="C19" s="7">
        <v>88</v>
      </c>
      <c r="D19" s="7">
        <v>1425</v>
      </c>
      <c r="E19" s="7"/>
      <c r="F19" s="7"/>
    </row>
    <row r="20" spans="1:6" ht="18" customHeight="1">
      <c r="A20" s="92" t="s">
        <v>67</v>
      </c>
      <c r="B20" s="7">
        <v>3607</v>
      </c>
      <c r="C20" s="7">
        <v>155</v>
      </c>
      <c r="D20" s="7">
        <v>3452</v>
      </c>
      <c r="E20" s="7"/>
      <c r="F20" s="7"/>
    </row>
    <row r="21" spans="1:6" ht="18" customHeight="1">
      <c r="A21" s="92" t="s">
        <v>68</v>
      </c>
      <c r="B21" s="7">
        <v>2440</v>
      </c>
      <c r="C21" s="7">
        <v>118</v>
      </c>
      <c r="D21" s="7">
        <v>2321</v>
      </c>
      <c r="E21" s="7">
        <v>1</v>
      </c>
      <c r="F21" s="7"/>
    </row>
    <row r="22" spans="1:6" ht="18" customHeight="1">
      <c r="A22" s="92" t="s">
        <v>69</v>
      </c>
      <c r="B22" s="7">
        <v>239</v>
      </c>
      <c r="C22" s="7">
        <v>9</v>
      </c>
      <c r="D22" s="7">
        <v>230</v>
      </c>
      <c r="E22" s="7"/>
      <c r="F22" s="7"/>
    </row>
    <row r="23" spans="1:6" ht="18" customHeight="1">
      <c r="A23" s="92" t="s">
        <v>70</v>
      </c>
      <c r="B23" s="7">
        <v>1544</v>
      </c>
      <c r="C23" s="7">
        <v>195</v>
      </c>
      <c r="D23" s="7">
        <v>1348</v>
      </c>
      <c r="E23" s="7">
        <v>1</v>
      </c>
      <c r="F23" s="7"/>
    </row>
    <row r="24" spans="1:6" ht="18" customHeight="1">
      <c r="A24" s="92" t="s">
        <v>71</v>
      </c>
      <c r="B24" s="7">
        <v>11</v>
      </c>
      <c r="C24" s="7"/>
      <c r="D24" s="7">
        <v>11</v>
      </c>
      <c r="E24" s="7"/>
      <c r="F24" s="7"/>
    </row>
    <row r="25" spans="1:6" ht="18" customHeight="1">
      <c r="A25" s="92" t="s">
        <v>72</v>
      </c>
      <c r="B25" s="7">
        <v>29</v>
      </c>
      <c r="C25" s="7">
        <v>3</v>
      </c>
      <c r="D25" s="7">
        <v>26</v>
      </c>
      <c r="E25" s="7"/>
      <c r="F25" s="7"/>
    </row>
    <row r="26" spans="1:6" ht="28.8">
      <c r="A26" s="186" t="s">
        <v>131</v>
      </c>
      <c r="B26" s="186">
        <f>SUM(B27:B42)</f>
        <v>8036</v>
      </c>
      <c r="C26" s="186">
        <f t="shared" ref="C26:E26" si="1">SUM(C27:C42)</f>
        <v>896</v>
      </c>
      <c r="D26" s="186">
        <f t="shared" si="1"/>
        <v>7138</v>
      </c>
      <c r="E26" s="186">
        <f t="shared" si="1"/>
        <v>2</v>
      </c>
      <c r="F26" s="7"/>
    </row>
    <row r="27" spans="1:6" ht="18" customHeight="1">
      <c r="A27" s="92" t="s">
        <v>58</v>
      </c>
      <c r="B27" s="93">
        <v>464</v>
      </c>
      <c r="C27" s="93">
        <v>366</v>
      </c>
      <c r="D27" s="93">
        <v>98</v>
      </c>
      <c r="E27" s="7"/>
      <c r="F27" s="7"/>
    </row>
    <row r="28" spans="1:6" ht="18" customHeight="1">
      <c r="A28" s="92" t="s">
        <v>59</v>
      </c>
      <c r="B28" s="93">
        <v>74</v>
      </c>
      <c r="C28" s="93">
        <v>2</v>
      </c>
      <c r="D28" s="93">
        <v>72</v>
      </c>
      <c r="E28" s="7"/>
    </row>
    <row r="29" spans="1:6" ht="18" customHeight="1">
      <c r="A29" s="92" t="s">
        <v>60</v>
      </c>
      <c r="B29" s="93">
        <v>410</v>
      </c>
      <c r="C29" s="93">
        <v>14</v>
      </c>
      <c r="D29" s="93">
        <v>396</v>
      </c>
      <c r="E29" s="7"/>
    </row>
    <row r="30" spans="1:6" ht="18" customHeight="1">
      <c r="A30" s="92" t="s">
        <v>61</v>
      </c>
      <c r="B30" s="93">
        <v>138</v>
      </c>
      <c r="C30" s="93">
        <v>4</v>
      </c>
      <c r="D30" s="93">
        <v>134</v>
      </c>
      <c r="E30" s="7"/>
    </row>
    <row r="31" spans="1:6" ht="18" customHeight="1">
      <c r="A31" s="92" t="s">
        <v>62</v>
      </c>
      <c r="B31" s="93">
        <v>192</v>
      </c>
      <c r="C31" s="93">
        <v>31</v>
      </c>
      <c r="D31" s="93">
        <v>161</v>
      </c>
      <c r="E31" s="7"/>
    </row>
    <row r="32" spans="1:6" ht="18" customHeight="1">
      <c r="A32" s="92" t="s">
        <v>63</v>
      </c>
      <c r="B32" s="93">
        <v>77</v>
      </c>
      <c r="C32" s="93"/>
      <c r="D32" s="93">
        <v>77</v>
      </c>
      <c r="E32" s="7"/>
    </row>
    <row r="33" spans="1:5" ht="18" customHeight="1">
      <c r="A33" s="92" t="s">
        <v>64</v>
      </c>
      <c r="B33" s="93">
        <v>57</v>
      </c>
      <c r="C33" s="93">
        <v>4</v>
      </c>
      <c r="D33" s="93">
        <v>53</v>
      </c>
      <c r="E33" s="7"/>
    </row>
    <row r="34" spans="1:5" ht="18" customHeight="1">
      <c r="A34" s="92" t="s">
        <v>73</v>
      </c>
      <c r="B34" s="93">
        <v>3</v>
      </c>
      <c r="C34" s="7">
        <v>1</v>
      </c>
      <c r="D34" s="93">
        <v>2</v>
      </c>
      <c r="E34" s="7"/>
    </row>
    <row r="35" spans="1:5" ht="18" customHeight="1">
      <c r="A35" s="92" t="s">
        <v>65</v>
      </c>
      <c r="B35" s="93">
        <v>151</v>
      </c>
      <c r="C35" s="93">
        <v>7</v>
      </c>
      <c r="D35" s="93">
        <v>144</v>
      </c>
      <c r="E35" s="7"/>
    </row>
    <row r="36" spans="1:5" ht="18" customHeight="1">
      <c r="A36" s="92" t="s">
        <v>66</v>
      </c>
      <c r="B36" s="93">
        <v>1002</v>
      </c>
      <c r="C36" s="93">
        <v>66</v>
      </c>
      <c r="D36" s="93">
        <v>936</v>
      </c>
      <c r="E36" s="93"/>
    </row>
    <row r="37" spans="1:5" ht="18" customHeight="1">
      <c r="A37" s="92" t="s">
        <v>67</v>
      </c>
      <c r="B37" s="93">
        <v>2391</v>
      </c>
      <c r="C37" s="93">
        <v>126</v>
      </c>
      <c r="D37" s="93">
        <v>2265</v>
      </c>
      <c r="E37" s="93"/>
    </row>
    <row r="38" spans="1:5" ht="18" customHeight="1">
      <c r="A38" s="92" t="s">
        <v>68</v>
      </c>
      <c r="B38" s="93">
        <v>1688</v>
      </c>
      <c r="C38" s="93">
        <v>82</v>
      </c>
      <c r="D38" s="93">
        <v>1605</v>
      </c>
      <c r="E38" s="7">
        <v>1</v>
      </c>
    </row>
    <row r="39" spans="1:5" ht="18" customHeight="1">
      <c r="A39" s="92" t="s">
        <v>69</v>
      </c>
      <c r="B39" s="93">
        <v>90</v>
      </c>
      <c r="C39" s="93">
        <v>4</v>
      </c>
      <c r="D39" s="93">
        <v>86</v>
      </c>
      <c r="E39" s="7"/>
    </row>
    <row r="40" spans="1:5" ht="18" customHeight="1">
      <c r="A40" s="92" t="s">
        <v>70</v>
      </c>
      <c r="B40" s="93">
        <v>1276</v>
      </c>
      <c r="C40" s="93">
        <v>187</v>
      </c>
      <c r="D40" s="93">
        <v>1088</v>
      </c>
      <c r="E40" s="93">
        <v>1</v>
      </c>
    </row>
    <row r="41" spans="1:5" ht="18" customHeight="1">
      <c r="A41" s="92" t="s">
        <v>71</v>
      </c>
      <c r="B41" s="93">
        <v>4</v>
      </c>
      <c r="C41" s="7"/>
      <c r="D41" s="93">
        <v>4</v>
      </c>
      <c r="E41" s="7"/>
    </row>
    <row r="42" spans="1:5" ht="18" customHeight="1">
      <c r="A42" s="92" t="s">
        <v>72</v>
      </c>
      <c r="B42" s="93">
        <v>19</v>
      </c>
      <c r="C42" s="93">
        <v>2</v>
      </c>
      <c r="D42" s="93">
        <v>17</v>
      </c>
      <c r="E42" s="7"/>
    </row>
    <row r="43" spans="1:5" ht="28.8">
      <c r="A43" s="186" t="s">
        <v>130</v>
      </c>
      <c r="B43" s="186">
        <f>SUM(B44:B60)</f>
        <v>6034</v>
      </c>
      <c r="C43" s="186">
        <f t="shared" ref="C43:E43" si="2">SUM(C44:C60)</f>
        <v>454</v>
      </c>
      <c r="D43" s="186">
        <f t="shared" si="2"/>
        <v>5579</v>
      </c>
      <c r="E43" s="186">
        <f t="shared" si="2"/>
        <v>1</v>
      </c>
    </row>
    <row r="44" spans="1:5" ht="18" customHeight="1">
      <c r="A44" s="92" t="s">
        <v>58</v>
      </c>
      <c r="B44" s="93">
        <v>237</v>
      </c>
      <c r="C44" s="93">
        <v>206</v>
      </c>
      <c r="D44" s="93">
        <v>31</v>
      </c>
      <c r="E44" s="7"/>
    </row>
    <row r="45" spans="1:5" ht="18" customHeight="1">
      <c r="A45" s="92" t="s">
        <v>59</v>
      </c>
      <c r="B45" s="93">
        <v>94</v>
      </c>
      <c r="C45" s="93">
        <v>2</v>
      </c>
      <c r="D45" s="93">
        <v>92</v>
      </c>
      <c r="E45" s="7"/>
    </row>
    <row r="46" spans="1:5" ht="18" customHeight="1">
      <c r="A46" s="92" t="s">
        <v>60</v>
      </c>
      <c r="B46" s="93">
        <v>1983</v>
      </c>
      <c r="C46" s="93">
        <v>103</v>
      </c>
      <c r="D46" s="93">
        <v>1879</v>
      </c>
      <c r="E46" s="93">
        <v>1</v>
      </c>
    </row>
    <row r="47" spans="1:5" ht="18" customHeight="1">
      <c r="A47" s="92" t="s">
        <v>61</v>
      </c>
      <c r="B47" s="93">
        <v>52</v>
      </c>
      <c r="C47" s="93">
        <v>2</v>
      </c>
      <c r="D47" s="93">
        <v>50</v>
      </c>
      <c r="E47" s="7"/>
    </row>
    <row r="48" spans="1:5" ht="18" customHeight="1">
      <c r="A48" s="92" t="s">
        <v>62</v>
      </c>
      <c r="B48" s="93">
        <v>145</v>
      </c>
      <c r="C48" s="93">
        <v>7</v>
      </c>
      <c r="D48" s="93">
        <v>138</v>
      </c>
      <c r="E48" s="7"/>
    </row>
    <row r="49" spans="1:5" ht="18" customHeight="1">
      <c r="A49" s="92" t="s">
        <v>63</v>
      </c>
      <c r="B49" s="93">
        <v>140</v>
      </c>
      <c r="C49" s="93">
        <v>1</v>
      </c>
      <c r="D49" s="93">
        <v>139</v>
      </c>
      <c r="E49" s="7"/>
    </row>
    <row r="50" spans="1:5" ht="18" customHeight="1">
      <c r="A50" s="92" t="s">
        <v>64</v>
      </c>
      <c r="B50" s="93">
        <v>23</v>
      </c>
      <c r="C50" s="93">
        <v>1</v>
      </c>
      <c r="D50" s="93">
        <v>22</v>
      </c>
      <c r="E50" s="7"/>
    </row>
    <row r="51" spans="1:5" ht="18" customHeight="1">
      <c r="A51" s="92" t="s">
        <v>73</v>
      </c>
      <c r="B51" s="93">
        <v>20</v>
      </c>
      <c r="C51" s="93">
        <v>7</v>
      </c>
      <c r="D51" s="93">
        <v>13</v>
      </c>
      <c r="E51" s="7"/>
    </row>
    <row r="52" spans="1:5" ht="18" customHeight="1">
      <c r="A52" s="92" t="s">
        <v>65</v>
      </c>
      <c r="B52" s="93">
        <v>427</v>
      </c>
      <c r="C52" s="93">
        <v>24</v>
      </c>
      <c r="D52" s="93">
        <v>403</v>
      </c>
      <c r="E52" s="7"/>
    </row>
    <row r="53" spans="1:5" ht="18" customHeight="1">
      <c r="A53" s="92" t="s">
        <v>66</v>
      </c>
      <c r="B53" s="93">
        <v>511</v>
      </c>
      <c r="C53" s="93">
        <v>22</v>
      </c>
      <c r="D53" s="93">
        <v>489</v>
      </c>
      <c r="E53" s="7"/>
    </row>
    <row r="54" spans="1:5" ht="18" customHeight="1">
      <c r="A54" s="92" t="s">
        <v>67</v>
      </c>
      <c r="B54" s="93">
        <v>1216</v>
      </c>
      <c r="C54" s="93">
        <v>29</v>
      </c>
      <c r="D54" s="93">
        <v>1187</v>
      </c>
      <c r="E54" s="7"/>
    </row>
    <row r="55" spans="1:5" ht="18" customHeight="1">
      <c r="A55" s="92" t="s">
        <v>68</v>
      </c>
      <c r="B55" s="93">
        <v>752</v>
      </c>
      <c r="C55" s="93">
        <v>36</v>
      </c>
      <c r="D55" s="93">
        <v>716</v>
      </c>
      <c r="E55" s="7"/>
    </row>
    <row r="56" spans="1:5" ht="18" customHeight="1">
      <c r="A56" s="92" t="s">
        <v>69</v>
      </c>
      <c r="B56" s="93">
        <v>149</v>
      </c>
      <c r="C56" s="93">
        <v>5</v>
      </c>
      <c r="D56" s="93">
        <v>144</v>
      </c>
      <c r="E56" s="93"/>
    </row>
    <row r="57" spans="1:5" ht="18" customHeight="1">
      <c r="A57" s="92" t="s">
        <v>70</v>
      </c>
      <c r="B57" s="93">
        <v>268</v>
      </c>
      <c r="C57" s="93">
        <v>8</v>
      </c>
      <c r="D57" s="93">
        <v>260</v>
      </c>
      <c r="E57" s="7"/>
    </row>
    <row r="58" spans="1:5" ht="18" customHeight="1">
      <c r="A58" s="92" t="s">
        <v>71</v>
      </c>
      <c r="B58" s="93">
        <v>7</v>
      </c>
      <c r="C58" s="93" t="s">
        <v>55</v>
      </c>
      <c r="D58" s="93">
        <v>7</v>
      </c>
      <c r="E58" s="7"/>
    </row>
    <row r="59" spans="1:5" ht="18" customHeight="1">
      <c r="A59" s="92" t="s">
        <v>72</v>
      </c>
      <c r="B59" s="93">
        <v>10</v>
      </c>
      <c r="C59" s="93">
        <v>1</v>
      </c>
      <c r="D59" s="93">
        <v>9</v>
      </c>
      <c r="E59" s="7"/>
    </row>
  </sheetData>
  <mergeCells count="3">
    <mergeCell ref="A7:A8"/>
    <mergeCell ref="B7:B8"/>
    <mergeCell ref="C7:E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2CE8A-40DB-4220-B4DD-E31B4AD6263B}">
  <dimension ref="A1:Q17"/>
  <sheetViews>
    <sheetView workbookViewId="0">
      <selection activeCell="K9" sqref="K9"/>
    </sheetView>
  </sheetViews>
  <sheetFormatPr defaultRowHeight="14.4"/>
  <cols>
    <col min="1" max="1" width="42.44140625" customWidth="1"/>
    <col min="2" max="2" width="13.44140625" customWidth="1"/>
    <col min="3" max="3" width="11.6640625" customWidth="1"/>
    <col min="4" max="4" width="10.6640625" customWidth="1"/>
    <col min="5" max="5" width="12.33203125" customWidth="1"/>
    <col min="6" max="6" width="12" customWidth="1"/>
    <col min="7" max="7" width="11.109375" customWidth="1"/>
    <col min="8" max="8" width="11.44140625" customWidth="1"/>
  </cols>
  <sheetData>
    <row r="1" spans="1:17">
      <c r="A1" s="364" t="s">
        <v>203</v>
      </c>
      <c r="B1" s="39"/>
      <c r="C1" s="39"/>
      <c r="D1" s="39"/>
      <c r="E1" s="39"/>
      <c r="F1" s="39"/>
      <c r="G1" s="39"/>
      <c r="H1" s="39"/>
      <c r="I1" s="131"/>
    </row>
    <row r="2" spans="1:17">
      <c r="A2" s="54" t="s">
        <v>204</v>
      </c>
      <c r="B2" s="39"/>
      <c r="C2" s="39"/>
      <c r="D2" s="131"/>
      <c r="E2" s="131"/>
      <c r="F2" s="131"/>
      <c r="G2" s="131"/>
      <c r="H2" s="131"/>
      <c r="I2" s="131"/>
    </row>
    <row r="3" spans="1:17">
      <c r="A3" s="39"/>
      <c r="B3" s="39"/>
      <c r="C3" s="39"/>
      <c r="D3" s="131"/>
      <c r="E3" s="131"/>
      <c r="F3" s="131"/>
      <c r="G3" s="131"/>
      <c r="H3" s="131"/>
      <c r="I3" s="131"/>
    </row>
    <row r="4" spans="1:17">
      <c r="A4" s="39" t="s">
        <v>219</v>
      </c>
      <c r="B4" s="131"/>
      <c r="C4" s="131"/>
      <c r="D4" s="131"/>
      <c r="E4" s="131"/>
      <c r="F4" s="131"/>
      <c r="G4" s="131"/>
      <c r="H4" s="131"/>
      <c r="I4" s="131"/>
    </row>
    <row r="5" spans="1:17">
      <c r="A5" s="54" t="s">
        <v>239</v>
      </c>
      <c r="B5" s="131"/>
      <c r="C5" s="131"/>
      <c r="D5" s="131"/>
      <c r="E5" s="131"/>
      <c r="F5" s="131"/>
      <c r="G5" s="131"/>
      <c r="H5" s="131"/>
      <c r="I5" s="131"/>
      <c r="L5" s="40"/>
      <c r="M5" s="41"/>
      <c r="N5" s="41"/>
      <c r="O5" s="41"/>
      <c r="P5" s="41"/>
      <c r="Q5" s="41"/>
    </row>
    <row r="6" spans="1:17">
      <c r="A6" s="39"/>
      <c r="B6" s="39"/>
      <c r="C6" s="39"/>
      <c r="D6" s="39"/>
      <c r="E6" s="39"/>
      <c r="F6" s="39"/>
      <c r="G6" s="131"/>
      <c r="H6" s="131"/>
      <c r="I6" s="131"/>
      <c r="L6" s="40"/>
      <c r="M6" s="41"/>
      <c r="N6" s="41"/>
      <c r="O6" s="41"/>
      <c r="P6" s="41"/>
      <c r="Q6" s="41"/>
    </row>
    <row r="7" spans="1:17" ht="31.2" customHeight="1">
      <c r="A7" s="339" t="s">
        <v>133</v>
      </c>
      <c r="B7" s="316" t="s">
        <v>141</v>
      </c>
      <c r="C7" s="336" t="s">
        <v>142</v>
      </c>
      <c r="D7" s="337"/>
      <c r="E7" s="337"/>
      <c r="F7" s="337"/>
      <c r="G7" s="337"/>
      <c r="H7" s="337"/>
      <c r="I7" s="338"/>
      <c r="L7" s="42"/>
      <c r="M7" s="43"/>
      <c r="N7" s="43"/>
      <c r="O7" s="43"/>
      <c r="P7" s="43"/>
      <c r="Q7" s="43"/>
    </row>
    <row r="8" spans="1:17" ht="22.95" customHeight="1">
      <c r="A8" s="340"/>
      <c r="B8" s="335"/>
      <c r="C8" s="114" t="s">
        <v>31</v>
      </c>
      <c r="D8" s="114" t="s">
        <v>233</v>
      </c>
      <c r="E8" s="114" t="s">
        <v>234</v>
      </c>
      <c r="F8" s="114" t="s">
        <v>235</v>
      </c>
      <c r="G8" s="114" t="s">
        <v>236</v>
      </c>
      <c r="H8" s="114" t="s">
        <v>237</v>
      </c>
      <c r="I8" s="120" t="s">
        <v>12</v>
      </c>
      <c r="L8" s="42"/>
      <c r="M8" s="43"/>
      <c r="N8" s="43"/>
      <c r="O8" s="43"/>
      <c r="P8" s="43"/>
      <c r="Q8" s="43"/>
    </row>
    <row r="9" spans="1:17" ht="28.8">
      <c r="A9" s="188" t="s">
        <v>135</v>
      </c>
      <c r="B9" s="187">
        <f>B12+B15</f>
        <v>59051</v>
      </c>
      <c r="C9" s="187">
        <f t="shared" ref="C9:I9" si="0">SUM(C10:C11)</f>
        <v>15</v>
      </c>
      <c r="D9" s="187">
        <f t="shared" si="0"/>
        <v>1792</v>
      </c>
      <c r="E9" s="187">
        <f t="shared" si="0"/>
        <v>24684</v>
      </c>
      <c r="F9" s="187">
        <f t="shared" si="0"/>
        <v>29195</v>
      </c>
      <c r="G9" s="187">
        <f t="shared" si="0"/>
        <v>2973</v>
      </c>
      <c r="H9" s="187">
        <f t="shared" si="0"/>
        <v>337</v>
      </c>
      <c r="I9" s="189">
        <f t="shared" si="0"/>
        <v>55</v>
      </c>
      <c r="L9" s="42"/>
      <c r="M9" s="41"/>
      <c r="N9" s="41"/>
      <c r="O9" s="41"/>
      <c r="P9" s="41"/>
      <c r="Q9" s="41"/>
    </row>
    <row r="10" spans="1:17" ht="28.8">
      <c r="A10" s="190" t="s">
        <v>138</v>
      </c>
      <c r="B10" s="245">
        <f>B13+B16</f>
        <v>43885</v>
      </c>
      <c r="C10" s="245">
        <f t="shared" ref="C10:I10" si="1">C13+C16</f>
        <v>10</v>
      </c>
      <c r="D10" s="245">
        <f t="shared" si="1"/>
        <v>1296</v>
      </c>
      <c r="E10" s="245">
        <f t="shared" si="1"/>
        <v>18613</v>
      </c>
      <c r="F10" s="245">
        <f t="shared" si="1"/>
        <v>21508</v>
      </c>
      <c r="G10" s="245">
        <f t="shared" si="1"/>
        <v>2185</v>
      </c>
      <c r="H10" s="245">
        <f t="shared" si="1"/>
        <v>236</v>
      </c>
      <c r="I10" s="246">
        <f t="shared" si="1"/>
        <v>37</v>
      </c>
      <c r="L10" s="42"/>
      <c r="M10" s="43"/>
      <c r="N10" s="43"/>
      <c r="O10" s="43"/>
      <c r="P10" s="43"/>
      <c r="Q10" s="43"/>
    </row>
    <row r="11" spans="1:17" ht="28.8">
      <c r="A11" s="190" t="s">
        <v>201</v>
      </c>
      <c r="B11" s="245">
        <f>B14+B17</f>
        <v>15166</v>
      </c>
      <c r="C11" s="245">
        <f t="shared" ref="C11:I11" si="2">C14+C17</f>
        <v>5</v>
      </c>
      <c r="D11" s="245">
        <f t="shared" si="2"/>
        <v>496</v>
      </c>
      <c r="E11" s="245">
        <f t="shared" si="2"/>
        <v>6071</v>
      </c>
      <c r="F11" s="245">
        <f t="shared" si="2"/>
        <v>7687</v>
      </c>
      <c r="G11" s="245">
        <f t="shared" si="2"/>
        <v>788</v>
      </c>
      <c r="H11" s="245">
        <f t="shared" si="2"/>
        <v>101</v>
      </c>
      <c r="I11" s="246">
        <f t="shared" si="2"/>
        <v>18</v>
      </c>
      <c r="L11" s="42"/>
      <c r="M11" s="43"/>
      <c r="N11" s="44"/>
      <c r="O11" s="43"/>
      <c r="P11" s="43"/>
      <c r="Q11" s="43"/>
    </row>
    <row r="12" spans="1:17" ht="28.8">
      <c r="A12" s="188" t="s">
        <v>139</v>
      </c>
      <c r="B12" s="187">
        <f>SUM(B13:B14)</f>
        <v>33610</v>
      </c>
      <c r="C12" s="187">
        <f t="shared" ref="C12:I12" si="3">SUM(C13:C14)</f>
        <v>12</v>
      </c>
      <c r="D12" s="187">
        <f t="shared" si="3"/>
        <v>871</v>
      </c>
      <c r="E12" s="187">
        <f t="shared" si="3"/>
        <v>12482</v>
      </c>
      <c r="F12" s="187">
        <f t="shared" si="3"/>
        <v>17942</v>
      </c>
      <c r="G12" s="187">
        <f t="shared" si="3"/>
        <v>2003</v>
      </c>
      <c r="H12" s="187">
        <f t="shared" si="3"/>
        <v>250</v>
      </c>
      <c r="I12" s="189">
        <f t="shared" si="3"/>
        <v>50</v>
      </c>
      <c r="L12" s="42"/>
      <c r="M12" s="41"/>
      <c r="N12" s="41"/>
      <c r="O12" s="41"/>
      <c r="P12" s="41"/>
    </row>
    <row r="13" spans="1:17" ht="28.8">
      <c r="A13" s="190" t="s">
        <v>138</v>
      </c>
      <c r="B13" s="247">
        <v>24249</v>
      </c>
      <c r="C13" s="247">
        <v>8</v>
      </c>
      <c r="D13" s="247">
        <v>532</v>
      </c>
      <c r="E13" s="247">
        <v>8839</v>
      </c>
      <c r="F13" s="247">
        <v>13173</v>
      </c>
      <c r="G13" s="248">
        <v>1471</v>
      </c>
      <c r="H13" s="248">
        <v>191</v>
      </c>
      <c r="I13" s="249">
        <v>35</v>
      </c>
      <c r="L13" s="42"/>
      <c r="M13" s="43"/>
      <c r="N13" s="43"/>
      <c r="O13" s="43"/>
      <c r="P13" s="43"/>
    </row>
    <row r="14" spans="1:17" ht="28.8">
      <c r="A14" s="190" t="s">
        <v>202</v>
      </c>
      <c r="B14" s="247">
        <v>9361</v>
      </c>
      <c r="C14" s="247">
        <v>4</v>
      </c>
      <c r="D14" s="247">
        <v>339</v>
      </c>
      <c r="E14" s="247">
        <v>3643</v>
      </c>
      <c r="F14" s="247">
        <v>4769</v>
      </c>
      <c r="G14" s="248">
        <v>532</v>
      </c>
      <c r="H14" s="248">
        <v>59</v>
      </c>
      <c r="I14" s="249">
        <v>15</v>
      </c>
      <c r="L14" s="42"/>
      <c r="M14" s="43"/>
      <c r="N14" s="43"/>
      <c r="O14" s="43"/>
      <c r="P14" s="43"/>
    </row>
    <row r="15" spans="1:17" ht="28.8">
      <c r="A15" s="186" t="s">
        <v>130</v>
      </c>
      <c r="B15" s="187">
        <f>SUM(B16:B17)</f>
        <v>25441</v>
      </c>
      <c r="C15" s="187">
        <f t="shared" ref="C15:I15" si="4">SUM(C16:C17)</f>
        <v>3</v>
      </c>
      <c r="D15" s="187">
        <f t="shared" si="4"/>
        <v>921</v>
      </c>
      <c r="E15" s="187">
        <f t="shared" si="4"/>
        <v>12202</v>
      </c>
      <c r="F15" s="187">
        <f t="shared" si="4"/>
        <v>11253</v>
      </c>
      <c r="G15" s="187">
        <f t="shared" si="4"/>
        <v>970</v>
      </c>
      <c r="H15" s="187">
        <f t="shared" si="4"/>
        <v>87</v>
      </c>
      <c r="I15" s="189">
        <f t="shared" si="4"/>
        <v>5</v>
      </c>
      <c r="J15" s="38"/>
    </row>
    <row r="16" spans="1:17" ht="28.8">
      <c r="A16" s="190" t="s">
        <v>138</v>
      </c>
      <c r="B16" s="247">
        <v>19636</v>
      </c>
      <c r="C16" s="247">
        <v>2</v>
      </c>
      <c r="D16" s="247">
        <v>764</v>
      </c>
      <c r="E16" s="247">
        <v>9774</v>
      </c>
      <c r="F16" s="250">
        <v>8335</v>
      </c>
      <c r="G16" s="250">
        <v>714</v>
      </c>
      <c r="H16" s="250">
        <v>45</v>
      </c>
      <c r="I16" s="251">
        <v>2</v>
      </c>
    </row>
    <row r="17" spans="1:9" ht="28.8">
      <c r="A17" s="191" t="s">
        <v>201</v>
      </c>
      <c r="B17" s="252">
        <v>5805</v>
      </c>
      <c r="C17" s="252">
        <v>1</v>
      </c>
      <c r="D17" s="252">
        <v>157</v>
      </c>
      <c r="E17" s="252">
        <v>2428</v>
      </c>
      <c r="F17" s="253">
        <v>2918</v>
      </c>
      <c r="G17" s="253">
        <v>256</v>
      </c>
      <c r="H17" s="253">
        <v>42</v>
      </c>
      <c r="I17" s="254">
        <v>3</v>
      </c>
    </row>
  </sheetData>
  <mergeCells count="3">
    <mergeCell ref="B7:B8"/>
    <mergeCell ref="C7:I7"/>
    <mergeCell ref="A7:A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5B3CE-9DA2-4E4A-B2DE-E3EDACA3A842}">
  <dimension ref="A1:X112"/>
  <sheetViews>
    <sheetView workbookViewId="0">
      <selection activeCell="A4" sqref="A4"/>
    </sheetView>
  </sheetViews>
  <sheetFormatPr defaultRowHeight="14.4"/>
  <cols>
    <col min="1" max="1" width="51.6640625" customWidth="1"/>
    <col min="2" max="2" width="14.88671875" customWidth="1"/>
  </cols>
  <sheetData>
    <row r="1" spans="1:12">
      <c r="A1" s="364" t="s">
        <v>203</v>
      </c>
      <c r="B1" s="39"/>
      <c r="C1" s="39"/>
      <c r="D1" s="39"/>
      <c r="E1" s="39"/>
      <c r="F1" s="39"/>
      <c r="G1" s="39"/>
      <c r="H1" s="39"/>
    </row>
    <row r="2" spans="1:12">
      <c r="A2" s="54" t="s">
        <v>204</v>
      </c>
    </row>
    <row r="3" spans="1:12">
      <c r="A3" s="39"/>
    </row>
    <row r="4" spans="1:12">
      <c r="A4" s="39" t="s">
        <v>220</v>
      </c>
      <c r="B4" s="7"/>
      <c r="C4" s="7"/>
      <c r="D4" s="7"/>
      <c r="E4" s="7"/>
      <c r="F4" s="7"/>
    </row>
    <row r="5" spans="1:12">
      <c r="A5" s="54" t="s">
        <v>210</v>
      </c>
      <c r="B5" s="7"/>
      <c r="C5" s="7"/>
      <c r="D5" s="7"/>
      <c r="E5" s="7"/>
      <c r="F5" s="7"/>
      <c r="L5" s="40"/>
    </row>
    <row r="6" spans="1:12">
      <c r="L6" s="40"/>
    </row>
    <row r="7" spans="1:12" ht="30" customHeight="1">
      <c r="A7" s="316" t="s">
        <v>57</v>
      </c>
      <c r="B7" s="316" t="s">
        <v>136</v>
      </c>
      <c r="C7" s="332" t="s">
        <v>142</v>
      </c>
      <c r="D7" s="333"/>
      <c r="E7" s="333"/>
      <c r="F7" s="333"/>
      <c r="G7" s="333"/>
      <c r="H7" s="333"/>
      <c r="I7" s="334"/>
      <c r="L7" s="42"/>
    </row>
    <row r="8" spans="1:12" ht="41.25" customHeight="1">
      <c r="A8" s="317"/>
      <c r="B8" s="317"/>
      <c r="C8" s="119" t="s">
        <v>31</v>
      </c>
      <c r="D8" s="113" t="s">
        <v>32</v>
      </c>
      <c r="E8" s="113" t="s">
        <v>33</v>
      </c>
      <c r="F8" s="113" t="s">
        <v>34</v>
      </c>
      <c r="G8" s="113" t="s">
        <v>35</v>
      </c>
      <c r="H8" s="113" t="s">
        <v>51</v>
      </c>
      <c r="I8" s="120" t="s">
        <v>12</v>
      </c>
      <c r="L8" s="42"/>
    </row>
    <row r="9" spans="1:12" ht="28.2" customHeight="1">
      <c r="A9" s="188" t="s">
        <v>135</v>
      </c>
      <c r="B9" s="186">
        <f>SUM(C9:I9)</f>
        <v>25346</v>
      </c>
      <c r="C9" s="186">
        <f t="shared" ref="C9:I9" si="0">SUM(C10:C21)</f>
        <v>7</v>
      </c>
      <c r="D9" s="186">
        <f t="shared" si="0"/>
        <v>839</v>
      </c>
      <c r="E9" s="186">
        <f t="shared" si="0"/>
        <v>10095</v>
      </c>
      <c r="F9" s="186">
        <f t="shared" si="0"/>
        <v>12851</v>
      </c>
      <c r="G9" s="186">
        <f t="shared" si="0"/>
        <v>1350</v>
      </c>
      <c r="H9" s="186">
        <f t="shared" si="0"/>
        <v>171</v>
      </c>
      <c r="I9" s="196">
        <f t="shared" si="0"/>
        <v>33</v>
      </c>
      <c r="L9" s="42"/>
    </row>
    <row r="10" spans="1:12" ht="72">
      <c r="A10" s="192" t="s">
        <v>143</v>
      </c>
      <c r="B10" s="197">
        <v>531</v>
      </c>
      <c r="C10" s="197"/>
      <c r="D10" s="197">
        <v>18</v>
      </c>
      <c r="E10" s="197">
        <v>210</v>
      </c>
      <c r="F10" s="197">
        <v>280</v>
      </c>
      <c r="G10" s="197">
        <v>21</v>
      </c>
      <c r="H10" s="197">
        <v>2</v>
      </c>
      <c r="I10" s="198"/>
      <c r="L10" s="42"/>
    </row>
    <row r="11" spans="1:12" ht="47.4" customHeight="1">
      <c r="A11" s="192" t="s">
        <v>144</v>
      </c>
      <c r="B11" s="197">
        <v>4649</v>
      </c>
      <c r="C11" s="197">
        <v>1</v>
      </c>
      <c r="D11" s="197">
        <v>156</v>
      </c>
      <c r="E11" s="197">
        <v>1685</v>
      </c>
      <c r="F11" s="197">
        <v>2428</v>
      </c>
      <c r="G11" s="197">
        <v>331</v>
      </c>
      <c r="H11" s="197">
        <v>36</v>
      </c>
      <c r="I11" s="198">
        <v>12</v>
      </c>
      <c r="L11" s="42"/>
    </row>
    <row r="12" spans="1:12" ht="43.2">
      <c r="A12" s="193" t="s">
        <v>154</v>
      </c>
      <c r="B12" s="197">
        <v>1292</v>
      </c>
      <c r="C12" s="197">
        <v>1</v>
      </c>
      <c r="D12" s="197">
        <v>43</v>
      </c>
      <c r="E12" s="197">
        <v>615</v>
      </c>
      <c r="F12" s="197">
        <v>581</v>
      </c>
      <c r="G12" s="197">
        <v>47</v>
      </c>
      <c r="H12" s="197">
        <v>5</v>
      </c>
      <c r="I12" s="198"/>
      <c r="L12" s="42"/>
    </row>
    <row r="13" spans="1:12" ht="72">
      <c r="A13" s="193" t="s">
        <v>145</v>
      </c>
      <c r="B13" s="197">
        <v>3524</v>
      </c>
      <c r="C13" s="197">
        <v>1</v>
      </c>
      <c r="D13" s="197">
        <v>124</v>
      </c>
      <c r="E13" s="197">
        <v>1318</v>
      </c>
      <c r="F13" s="197">
        <v>1833</v>
      </c>
      <c r="G13" s="197">
        <v>197</v>
      </c>
      <c r="H13" s="197">
        <v>43</v>
      </c>
      <c r="I13" s="198">
        <v>8</v>
      </c>
      <c r="L13" s="42"/>
    </row>
    <row r="14" spans="1:12" ht="43.2">
      <c r="A14" s="193" t="s">
        <v>146</v>
      </c>
      <c r="B14" s="197">
        <v>2957</v>
      </c>
      <c r="C14" s="197">
        <v>1</v>
      </c>
      <c r="D14" s="197">
        <v>79</v>
      </c>
      <c r="E14" s="197">
        <v>1295</v>
      </c>
      <c r="F14" s="197">
        <v>1435</v>
      </c>
      <c r="G14" s="197">
        <v>134</v>
      </c>
      <c r="H14" s="197">
        <v>13</v>
      </c>
      <c r="I14" s="198"/>
      <c r="L14" s="42"/>
    </row>
    <row r="15" spans="1:12" ht="60" customHeight="1">
      <c r="A15" s="193" t="s">
        <v>147</v>
      </c>
      <c r="B15" s="197">
        <v>9037</v>
      </c>
      <c r="C15" s="199">
        <v>2</v>
      </c>
      <c r="D15" s="199">
        <v>300</v>
      </c>
      <c r="E15" s="199">
        <v>3630</v>
      </c>
      <c r="F15" s="199">
        <v>4591</v>
      </c>
      <c r="G15" s="199">
        <v>454</v>
      </c>
      <c r="H15" s="199">
        <v>51</v>
      </c>
      <c r="I15" s="200">
        <v>9</v>
      </c>
      <c r="L15" s="42"/>
    </row>
    <row r="16" spans="1:12" ht="90" customHeight="1">
      <c r="A16" s="193" t="s">
        <v>148</v>
      </c>
      <c r="B16" s="197">
        <v>711</v>
      </c>
      <c r="C16" s="201"/>
      <c r="D16" s="201">
        <v>25</v>
      </c>
      <c r="E16" s="201">
        <v>296</v>
      </c>
      <c r="F16" s="201">
        <v>348</v>
      </c>
      <c r="G16" s="197">
        <v>36</v>
      </c>
      <c r="H16" s="197">
        <v>6</v>
      </c>
      <c r="I16" s="198"/>
      <c r="L16" s="42"/>
    </row>
    <row r="17" spans="1:12" ht="43.2">
      <c r="A17" s="193" t="s">
        <v>149</v>
      </c>
      <c r="B17" s="197">
        <v>25</v>
      </c>
      <c r="C17" s="197"/>
      <c r="D17" s="197"/>
      <c r="E17" s="197">
        <v>12</v>
      </c>
      <c r="F17" s="197">
        <v>11</v>
      </c>
      <c r="G17" s="197">
        <v>2</v>
      </c>
      <c r="H17" s="197"/>
      <c r="I17" s="198"/>
      <c r="L17" s="42"/>
    </row>
    <row r="18" spans="1:12" ht="79.5" customHeight="1">
      <c r="A18" s="193" t="s">
        <v>153</v>
      </c>
      <c r="B18" s="197">
        <v>461</v>
      </c>
      <c r="C18" s="197"/>
      <c r="D18" s="197">
        <v>7</v>
      </c>
      <c r="E18" s="197">
        <v>165</v>
      </c>
      <c r="F18" s="197">
        <v>267</v>
      </c>
      <c r="G18" s="197">
        <v>21</v>
      </c>
      <c r="H18" s="197">
        <v>1</v>
      </c>
      <c r="I18" s="198"/>
      <c r="L18" s="42"/>
    </row>
    <row r="19" spans="1:12" ht="43.2">
      <c r="A19" s="193" t="s">
        <v>150</v>
      </c>
      <c r="B19" s="197">
        <v>280</v>
      </c>
      <c r="C19" s="197"/>
      <c r="D19" s="197">
        <v>8</v>
      </c>
      <c r="E19" s="197">
        <v>109</v>
      </c>
      <c r="F19" s="197">
        <v>145</v>
      </c>
      <c r="G19" s="197">
        <v>16</v>
      </c>
      <c r="H19" s="197">
        <v>1</v>
      </c>
      <c r="I19" s="198">
        <v>1</v>
      </c>
      <c r="L19" s="42"/>
    </row>
    <row r="20" spans="1:12" ht="43.2">
      <c r="A20" s="193" t="s">
        <v>151</v>
      </c>
      <c r="B20" s="197">
        <v>1874</v>
      </c>
      <c r="C20" s="197">
        <v>1</v>
      </c>
      <c r="D20" s="197">
        <v>79</v>
      </c>
      <c r="E20" s="197">
        <v>758</v>
      </c>
      <c r="F20" s="197">
        <v>930</v>
      </c>
      <c r="G20" s="197">
        <v>90</v>
      </c>
      <c r="H20" s="197">
        <v>13</v>
      </c>
      <c r="I20" s="198">
        <v>3</v>
      </c>
      <c r="L20" s="42"/>
    </row>
    <row r="21" spans="1:12" ht="43.2">
      <c r="A21" s="193" t="s">
        <v>152</v>
      </c>
      <c r="B21" s="197">
        <v>5</v>
      </c>
      <c r="C21" s="197"/>
      <c r="D21" s="197"/>
      <c r="E21" s="197">
        <v>2</v>
      </c>
      <c r="F21" s="197">
        <v>2</v>
      </c>
      <c r="G21" s="197">
        <v>1</v>
      </c>
      <c r="H21" s="197"/>
      <c r="I21" s="198"/>
      <c r="L21" s="42"/>
    </row>
    <row r="22" spans="1:12" ht="28.8">
      <c r="A22" s="188" t="s">
        <v>139</v>
      </c>
      <c r="B22" s="187">
        <f>SUM(B23:B34)</f>
        <v>15675</v>
      </c>
      <c r="C22" s="187">
        <f t="shared" ref="C22:I22" si="1">SUM(C23:C34)</f>
        <v>5</v>
      </c>
      <c r="D22" s="187">
        <f t="shared" si="1"/>
        <v>582</v>
      </c>
      <c r="E22" s="187">
        <f t="shared" si="1"/>
        <v>6036</v>
      </c>
      <c r="F22" s="187">
        <f t="shared" si="1"/>
        <v>8041</v>
      </c>
      <c r="G22" s="187">
        <f t="shared" si="1"/>
        <v>896</v>
      </c>
      <c r="H22" s="187">
        <f t="shared" si="1"/>
        <v>89</v>
      </c>
      <c r="I22" s="189">
        <f t="shared" si="1"/>
        <v>26</v>
      </c>
      <c r="L22" s="42"/>
    </row>
    <row r="23" spans="1:12" ht="60" customHeight="1">
      <c r="A23" s="192" t="s">
        <v>143</v>
      </c>
      <c r="B23" s="199">
        <f t="shared" ref="B23:B34" si="2">SUM(C23:I23)</f>
        <v>318</v>
      </c>
      <c r="C23" s="197"/>
      <c r="D23" s="199">
        <v>10</v>
      </c>
      <c r="E23" s="199">
        <v>119</v>
      </c>
      <c r="F23" s="199">
        <v>175</v>
      </c>
      <c r="G23" s="199">
        <v>12</v>
      </c>
      <c r="H23" s="199">
        <v>2</v>
      </c>
      <c r="I23" s="198"/>
      <c r="L23" s="42"/>
    </row>
    <row r="24" spans="1:12" ht="43.2">
      <c r="A24" s="192" t="s">
        <v>144</v>
      </c>
      <c r="B24" s="199">
        <f t="shared" si="2"/>
        <v>3518</v>
      </c>
      <c r="C24" s="199">
        <v>1</v>
      </c>
      <c r="D24" s="199">
        <v>111</v>
      </c>
      <c r="E24" s="199">
        <v>1251</v>
      </c>
      <c r="F24" s="199">
        <v>1866</v>
      </c>
      <c r="G24" s="199">
        <v>259</v>
      </c>
      <c r="H24" s="199">
        <v>21</v>
      </c>
      <c r="I24" s="200">
        <v>9</v>
      </c>
      <c r="L24" s="42"/>
    </row>
    <row r="25" spans="1:12" ht="43.2">
      <c r="A25" s="193" t="s">
        <v>154</v>
      </c>
      <c r="B25" s="199">
        <f t="shared" si="2"/>
        <v>883</v>
      </c>
      <c r="C25" s="197">
        <v>1</v>
      </c>
      <c r="D25" s="199">
        <v>33</v>
      </c>
      <c r="E25" s="199">
        <v>389</v>
      </c>
      <c r="F25" s="199">
        <v>421</v>
      </c>
      <c r="G25" s="199">
        <v>36</v>
      </c>
      <c r="H25" s="199">
        <v>3</v>
      </c>
      <c r="I25" s="198"/>
      <c r="L25" s="42"/>
    </row>
    <row r="26" spans="1:12" ht="60" customHeight="1">
      <c r="A26" s="193" t="s">
        <v>145</v>
      </c>
      <c r="B26" s="199">
        <f t="shared" si="2"/>
        <v>2315</v>
      </c>
      <c r="C26" s="199">
        <v>1</v>
      </c>
      <c r="D26" s="199">
        <v>88</v>
      </c>
      <c r="E26" s="199">
        <v>825</v>
      </c>
      <c r="F26" s="199">
        <v>1245</v>
      </c>
      <c r="G26" s="199">
        <v>124</v>
      </c>
      <c r="H26" s="199">
        <v>26</v>
      </c>
      <c r="I26" s="200">
        <v>6</v>
      </c>
      <c r="L26" s="42"/>
    </row>
    <row r="27" spans="1:12" ht="43.2">
      <c r="A27" s="193" t="s">
        <v>146</v>
      </c>
      <c r="B27" s="199">
        <f t="shared" si="2"/>
        <v>796</v>
      </c>
      <c r="C27" s="197"/>
      <c r="D27" s="199">
        <v>33</v>
      </c>
      <c r="E27" s="199">
        <v>327</v>
      </c>
      <c r="F27" s="199">
        <v>393</v>
      </c>
      <c r="G27" s="199">
        <v>41</v>
      </c>
      <c r="H27" s="199">
        <v>2</v>
      </c>
      <c r="I27" s="200"/>
      <c r="L27" s="42"/>
    </row>
    <row r="28" spans="1:12" ht="60" customHeight="1">
      <c r="A28" s="193" t="s">
        <v>147</v>
      </c>
      <c r="B28" s="199">
        <f t="shared" si="2"/>
        <v>5483</v>
      </c>
      <c r="C28" s="199">
        <v>1</v>
      </c>
      <c r="D28" s="199">
        <v>219</v>
      </c>
      <c r="E28" s="199">
        <v>2189</v>
      </c>
      <c r="F28" s="199">
        <v>2739</v>
      </c>
      <c r="G28" s="199">
        <v>307</v>
      </c>
      <c r="H28" s="199">
        <v>21</v>
      </c>
      <c r="I28" s="200">
        <v>7</v>
      </c>
      <c r="L28" s="42"/>
    </row>
    <row r="29" spans="1:12" ht="60" customHeight="1">
      <c r="A29" s="193" t="s">
        <v>148</v>
      </c>
      <c r="B29" s="199">
        <f t="shared" si="2"/>
        <v>536</v>
      </c>
      <c r="C29" s="199"/>
      <c r="D29" s="199">
        <v>22</v>
      </c>
      <c r="E29" s="199">
        <v>227</v>
      </c>
      <c r="F29" s="199">
        <v>257</v>
      </c>
      <c r="G29" s="199">
        <v>25</v>
      </c>
      <c r="H29" s="199">
        <v>5</v>
      </c>
      <c r="I29" s="198"/>
      <c r="L29" s="42"/>
    </row>
    <row r="30" spans="1:12" ht="43.2">
      <c r="A30" s="193" t="s">
        <v>149</v>
      </c>
      <c r="B30" s="199">
        <f t="shared" si="2"/>
        <v>17</v>
      </c>
      <c r="C30" s="197"/>
      <c r="D30" s="197"/>
      <c r="E30" s="199">
        <v>8</v>
      </c>
      <c r="F30" s="199">
        <v>8</v>
      </c>
      <c r="G30" s="199">
        <v>1</v>
      </c>
      <c r="H30" s="199"/>
      <c r="I30" s="198"/>
      <c r="L30" s="42"/>
    </row>
    <row r="31" spans="1:12" ht="72">
      <c r="A31" s="193" t="s">
        <v>153</v>
      </c>
      <c r="B31" s="199">
        <f t="shared" si="2"/>
        <v>127</v>
      </c>
      <c r="C31" s="199"/>
      <c r="D31" s="199">
        <v>4</v>
      </c>
      <c r="E31" s="199">
        <v>45</v>
      </c>
      <c r="F31" s="199">
        <v>73</v>
      </c>
      <c r="G31" s="199">
        <v>5</v>
      </c>
      <c r="H31" s="197"/>
      <c r="I31" s="198"/>
      <c r="L31" s="42"/>
    </row>
    <row r="32" spans="1:12" ht="43.2">
      <c r="A32" s="193" t="s">
        <v>150</v>
      </c>
      <c r="B32" s="199">
        <f t="shared" si="2"/>
        <v>228</v>
      </c>
      <c r="C32" s="199"/>
      <c r="D32" s="199">
        <v>5</v>
      </c>
      <c r="E32" s="199">
        <v>86</v>
      </c>
      <c r="F32" s="199">
        <v>121</v>
      </c>
      <c r="G32" s="199">
        <v>14</v>
      </c>
      <c r="H32" s="197">
        <v>1</v>
      </c>
      <c r="I32" s="198">
        <v>1</v>
      </c>
      <c r="L32" s="42"/>
    </row>
    <row r="33" spans="1:12" ht="43.2">
      <c r="A33" s="193" t="s">
        <v>151</v>
      </c>
      <c r="B33" s="199">
        <f t="shared" si="2"/>
        <v>1452</v>
      </c>
      <c r="C33" s="199">
        <v>1</v>
      </c>
      <c r="D33" s="199">
        <v>57</v>
      </c>
      <c r="E33" s="199">
        <v>570</v>
      </c>
      <c r="F33" s="199">
        <v>742</v>
      </c>
      <c r="G33" s="199">
        <v>71</v>
      </c>
      <c r="H33" s="199">
        <v>8</v>
      </c>
      <c r="I33" s="198">
        <v>3</v>
      </c>
      <c r="L33" s="42"/>
    </row>
    <row r="34" spans="1:12" ht="43.2">
      <c r="A34" s="193" t="s">
        <v>152</v>
      </c>
      <c r="B34" s="199">
        <f t="shared" si="2"/>
        <v>2</v>
      </c>
      <c r="C34" s="197"/>
      <c r="D34" s="197"/>
      <c r="E34" s="197"/>
      <c r="F34" s="197">
        <v>1</v>
      </c>
      <c r="G34" s="197">
        <v>1</v>
      </c>
      <c r="H34" s="199"/>
      <c r="I34" s="198"/>
      <c r="L34" s="42"/>
    </row>
    <row r="35" spans="1:12" ht="28.8">
      <c r="A35" s="195" t="s">
        <v>130</v>
      </c>
      <c r="B35" s="187">
        <f>SUM(B36:B47)</f>
        <v>9671</v>
      </c>
      <c r="C35" s="187">
        <f t="shared" ref="C35:I35" si="3">SUM(C36:C47)</f>
        <v>2</v>
      </c>
      <c r="D35" s="187">
        <f t="shared" si="3"/>
        <v>257</v>
      </c>
      <c r="E35" s="187">
        <f t="shared" si="3"/>
        <v>4059</v>
      </c>
      <c r="F35" s="187">
        <f t="shared" si="3"/>
        <v>4810</v>
      </c>
      <c r="G35" s="187">
        <f t="shared" si="3"/>
        <v>454</v>
      </c>
      <c r="H35" s="187">
        <f t="shared" si="3"/>
        <v>82</v>
      </c>
      <c r="I35" s="189">
        <f t="shared" si="3"/>
        <v>7</v>
      </c>
      <c r="J35" s="38"/>
    </row>
    <row r="36" spans="1:12" ht="72">
      <c r="A36" s="192" t="s">
        <v>143</v>
      </c>
      <c r="B36" s="199">
        <f t="shared" ref="B36:B47" si="4">SUM(C36:I36)</f>
        <v>213</v>
      </c>
      <c r="C36" s="199"/>
      <c r="D36" s="199">
        <v>8</v>
      </c>
      <c r="E36" s="199">
        <v>91</v>
      </c>
      <c r="F36" s="199">
        <v>105</v>
      </c>
      <c r="G36" s="199">
        <v>9</v>
      </c>
      <c r="H36" s="199"/>
      <c r="I36" s="198"/>
      <c r="L36" s="42"/>
    </row>
    <row r="37" spans="1:12" ht="43.2">
      <c r="A37" s="192" t="s">
        <v>144</v>
      </c>
      <c r="B37" s="199">
        <f t="shared" si="4"/>
        <v>1131</v>
      </c>
      <c r="C37" s="197"/>
      <c r="D37" s="199">
        <v>45</v>
      </c>
      <c r="E37" s="199">
        <v>434</v>
      </c>
      <c r="F37" s="199">
        <v>562</v>
      </c>
      <c r="G37" s="199">
        <v>72</v>
      </c>
      <c r="H37" s="199">
        <v>15</v>
      </c>
      <c r="I37" s="200">
        <v>3</v>
      </c>
      <c r="L37" s="42"/>
    </row>
    <row r="38" spans="1:12" ht="43.2">
      <c r="A38" s="193" t="s">
        <v>154</v>
      </c>
      <c r="B38" s="199">
        <f t="shared" si="4"/>
        <v>409</v>
      </c>
      <c r="C38" s="197"/>
      <c r="D38" s="199">
        <v>10</v>
      </c>
      <c r="E38" s="199">
        <v>226</v>
      </c>
      <c r="F38" s="199">
        <v>160</v>
      </c>
      <c r="G38" s="199">
        <v>11</v>
      </c>
      <c r="H38" s="197">
        <v>2</v>
      </c>
      <c r="I38" s="198"/>
      <c r="L38" s="42"/>
    </row>
    <row r="39" spans="1:12" ht="60" customHeight="1">
      <c r="A39" s="193" t="s">
        <v>145</v>
      </c>
      <c r="B39" s="199">
        <f t="shared" si="4"/>
        <v>1209</v>
      </c>
      <c r="C39" s="199"/>
      <c r="D39" s="199">
        <v>36</v>
      </c>
      <c r="E39" s="199">
        <v>493</v>
      </c>
      <c r="F39" s="199">
        <v>588</v>
      </c>
      <c r="G39" s="199">
        <v>73</v>
      </c>
      <c r="H39" s="199">
        <v>17</v>
      </c>
      <c r="I39" s="200">
        <v>2</v>
      </c>
      <c r="L39" s="42"/>
    </row>
    <row r="40" spans="1:12" ht="43.2">
      <c r="A40" s="193" t="s">
        <v>146</v>
      </c>
      <c r="B40" s="199">
        <f t="shared" si="4"/>
        <v>2161</v>
      </c>
      <c r="C40" s="199">
        <v>1</v>
      </c>
      <c r="D40" s="199">
        <v>46</v>
      </c>
      <c r="E40" s="199">
        <v>968</v>
      </c>
      <c r="F40" s="199">
        <v>1042</v>
      </c>
      <c r="G40" s="199">
        <v>93</v>
      </c>
      <c r="H40" s="199">
        <v>11</v>
      </c>
      <c r="I40" s="200"/>
      <c r="L40" s="42"/>
    </row>
    <row r="41" spans="1:12" ht="60" customHeight="1">
      <c r="A41" s="193" t="s">
        <v>147</v>
      </c>
      <c r="B41" s="199">
        <f t="shared" si="4"/>
        <v>3554</v>
      </c>
      <c r="C41" s="199">
        <v>1</v>
      </c>
      <c r="D41" s="199">
        <v>81</v>
      </c>
      <c r="E41" s="199">
        <v>1441</v>
      </c>
      <c r="F41" s="199">
        <v>1852</v>
      </c>
      <c r="G41" s="199">
        <v>147</v>
      </c>
      <c r="H41" s="199">
        <v>30</v>
      </c>
      <c r="I41" s="200">
        <v>2</v>
      </c>
      <c r="L41" s="42"/>
    </row>
    <row r="42" spans="1:12" ht="86.4">
      <c r="A42" s="193" t="s">
        <v>148</v>
      </c>
      <c r="B42" s="199">
        <f t="shared" si="4"/>
        <v>175</v>
      </c>
      <c r="C42" s="197"/>
      <c r="D42" s="199">
        <v>3</v>
      </c>
      <c r="E42" s="199">
        <v>69</v>
      </c>
      <c r="F42" s="199">
        <v>91</v>
      </c>
      <c r="G42" s="199">
        <v>11</v>
      </c>
      <c r="H42" s="197">
        <v>1</v>
      </c>
      <c r="I42" s="198"/>
      <c r="L42" s="42"/>
    </row>
    <row r="43" spans="1:12" ht="43.2">
      <c r="A43" s="193" t="s">
        <v>149</v>
      </c>
      <c r="B43" s="199">
        <f t="shared" si="4"/>
        <v>8</v>
      </c>
      <c r="C43" s="197"/>
      <c r="D43" s="197"/>
      <c r="E43" s="199">
        <v>4</v>
      </c>
      <c r="F43" s="199">
        <v>3</v>
      </c>
      <c r="G43" s="199">
        <v>1</v>
      </c>
      <c r="H43" s="197"/>
      <c r="I43" s="198"/>
      <c r="L43" s="42"/>
    </row>
    <row r="44" spans="1:12" ht="60" customHeight="1">
      <c r="A44" s="193" t="s">
        <v>153</v>
      </c>
      <c r="B44" s="199">
        <f t="shared" si="4"/>
        <v>334</v>
      </c>
      <c r="C44" s="199"/>
      <c r="D44" s="199">
        <v>3</v>
      </c>
      <c r="E44" s="199">
        <v>120</v>
      </c>
      <c r="F44" s="199">
        <v>194</v>
      </c>
      <c r="G44" s="199">
        <v>16</v>
      </c>
      <c r="H44" s="197">
        <v>1</v>
      </c>
      <c r="I44" s="198"/>
      <c r="L44" s="42"/>
    </row>
    <row r="45" spans="1:12" ht="43.2">
      <c r="A45" s="193" t="s">
        <v>150</v>
      </c>
      <c r="B45" s="199">
        <f t="shared" si="4"/>
        <v>52</v>
      </c>
      <c r="C45" s="199"/>
      <c r="D45" s="199">
        <v>3</v>
      </c>
      <c r="E45" s="199">
        <v>23</v>
      </c>
      <c r="F45" s="199">
        <v>24</v>
      </c>
      <c r="G45" s="199">
        <v>2</v>
      </c>
      <c r="H45" s="197"/>
      <c r="I45" s="198"/>
      <c r="L45" s="42"/>
    </row>
    <row r="46" spans="1:12" ht="43.2">
      <c r="A46" s="193" t="s">
        <v>151</v>
      </c>
      <c r="B46" s="199">
        <f t="shared" si="4"/>
        <v>422</v>
      </c>
      <c r="C46" s="197"/>
      <c r="D46" s="199">
        <v>22</v>
      </c>
      <c r="E46" s="199">
        <v>188</v>
      </c>
      <c r="F46" s="199">
        <v>188</v>
      </c>
      <c r="G46" s="199">
        <v>19</v>
      </c>
      <c r="H46" s="199">
        <v>5</v>
      </c>
      <c r="I46" s="198"/>
      <c r="L46" s="42"/>
    </row>
    <row r="47" spans="1:12" ht="43.2">
      <c r="A47" s="194" t="s">
        <v>152</v>
      </c>
      <c r="B47" s="95">
        <f t="shared" si="4"/>
        <v>3</v>
      </c>
      <c r="C47" s="96"/>
      <c r="D47" s="96"/>
      <c r="E47" s="95">
        <v>2</v>
      </c>
      <c r="F47" s="96">
        <v>1</v>
      </c>
      <c r="G47" s="96"/>
      <c r="H47" s="96"/>
      <c r="I47" s="97"/>
      <c r="L47" s="42"/>
    </row>
    <row r="48" spans="1:12">
      <c r="B48" s="45"/>
      <c r="C48" s="45"/>
      <c r="D48" s="45"/>
      <c r="E48" s="45"/>
      <c r="F48" s="45"/>
      <c r="G48" s="45"/>
      <c r="H48" s="45"/>
      <c r="I48" s="45"/>
    </row>
    <row r="49" spans="1:23">
      <c r="A49" s="46"/>
    </row>
    <row r="50" spans="1:23">
      <c r="A50" s="12"/>
    </row>
    <row r="51" spans="1:23">
      <c r="A51" s="47"/>
    </row>
    <row r="52" spans="1:23">
      <c r="A52" s="48"/>
    </row>
    <row r="53" spans="1:23">
      <c r="B53" s="49"/>
      <c r="C53" s="14"/>
    </row>
    <row r="54" spans="1:23">
      <c r="A54" s="49"/>
      <c r="B54" s="49"/>
      <c r="C54" s="47"/>
      <c r="D54" s="48"/>
    </row>
    <row r="55" spans="1:23">
      <c r="B55" s="49"/>
      <c r="N55" s="46"/>
    </row>
    <row r="56" spans="1:23">
      <c r="A56" s="48"/>
      <c r="B56" s="14"/>
      <c r="C56" s="49"/>
      <c r="D56" s="49"/>
      <c r="E56" s="49"/>
      <c r="F56" s="49"/>
      <c r="G56" s="49"/>
      <c r="H56" s="49"/>
      <c r="I56" s="49"/>
      <c r="N56" s="12"/>
    </row>
    <row r="57" spans="1:23">
      <c r="B57" s="14"/>
      <c r="C57" s="14"/>
      <c r="N57" s="47"/>
    </row>
    <row r="58" spans="1:23">
      <c r="B58" s="45"/>
      <c r="C58" s="45"/>
      <c r="D58" s="45"/>
      <c r="E58" s="45"/>
      <c r="F58" s="45"/>
      <c r="G58" s="45"/>
      <c r="H58" s="45"/>
      <c r="I58" s="45"/>
      <c r="N58" s="48"/>
    </row>
    <row r="59" spans="1:23">
      <c r="A59" s="12"/>
      <c r="O59" s="49"/>
      <c r="P59" s="14"/>
    </row>
    <row r="60" spans="1:23" ht="15.6">
      <c r="A60" s="50"/>
      <c r="B60" s="51"/>
      <c r="C60" s="50"/>
      <c r="N60" s="49"/>
      <c r="O60" s="49"/>
      <c r="P60" s="47"/>
      <c r="Q60" s="48"/>
    </row>
    <row r="61" spans="1:23" ht="15.75" customHeight="1">
      <c r="A61" s="49"/>
      <c r="B61" s="49"/>
      <c r="C61" s="49"/>
      <c r="D61" s="49"/>
      <c r="E61" s="49"/>
      <c r="F61" s="49"/>
      <c r="G61" s="49"/>
      <c r="H61" s="49"/>
      <c r="O61" s="49"/>
    </row>
    <row r="62" spans="1:23" ht="22.5" customHeight="1">
      <c r="A62" s="49"/>
      <c r="N62" s="48"/>
      <c r="O62" s="14"/>
      <c r="P62" s="49"/>
      <c r="Q62" s="49"/>
      <c r="R62" s="49"/>
      <c r="S62" s="49"/>
      <c r="T62" s="49"/>
      <c r="U62" s="49"/>
      <c r="V62" s="49"/>
      <c r="W62" s="49"/>
    </row>
    <row r="63" spans="1:23" ht="25.5" customHeight="1">
      <c r="B63" s="14"/>
      <c r="O63" s="14"/>
      <c r="P63" s="14"/>
    </row>
    <row r="64" spans="1:23">
      <c r="B64" s="14"/>
      <c r="O64" s="45"/>
      <c r="P64" s="45"/>
      <c r="Q64" s="45"/>
      <c r="R64" s="45"/>
      <c r="S64" s="45"/>
      <c r="T64" s="45"/>
      <c r="U64" s="45"/>
      <c r="V64" s="45"/>
      <c r="W64" s="45"/>
    </row>
    <row r="65" spans="1:24" ht="15.6">
      <c r="A65" s="50"/>
      <c r="B65" s="51"/>
      <c r="C65" s="50"/>
      <c r="O65" s="45"/>
      <c r="P65" s="45"/>
      <c r="Q65" s="45"/>
      <c r="R65" s="45"/>
      <c r="S65" s="45"/>
      <c r="T65" s="45"/>
      <c r="U65" s="45"/>
      <c r="V65" s="45"/>
      <c r="W65" s="45"/>
      <c r="X65" s="45"/>
    </row>
    <row r="66" spans="1:24">
      <c r="A66" s="49"/>
      <c r="B66" s="49"/>
      <c r="D66" s="49"/>
      <c r="E66" s="49"/>
      <c r="F66" s="49"/>
      <c r="G66" s="49"/>
      <c r="H66" s="49"/>
      <c r="I66" s="49"/>
      <c r="N66" s="12"/>
    </row>
    <row r="67" spans="1:24" ht="15.6">
      <c r="B67" s="14"/>
      <c r="N67" s="50"/>
      <c r="O67" s="51"/>
      <c r="P67" s="50"/>
    </row>
    <row r="68" spans="1:24" ht="15.6">
      <c r="A68" s="50"/>
      <c r="B68" s="51"/>
      <c r="C68" s="50"/>
      <c r="N68" s="49"/>
      <c r="Q68" s="49"/>
      <c r="S68" s="49"/>
      <c r="T68" s="49"/>
      <c r="U68" s="49"/>
      <c r="V68" s="49"/>
      <c r="W68" s="49"/>
    </row>
    <row r="69" spans="1:24">
      <c r="A69" s="49"/>
      <c r="B69" s="49"/>
      <c r="D69" s="49"/>
      <c r="E69" s="49"/>
      <c r="F69" s="49"/>
      <c r="G69" s="49"/>
      <c r="N69" s="49"/>
    </row>
    <row r="70" spans="1:24">
      <c r="B70" s="14"/>
      <c r="O70" s="14"/>
    </row>
    <row r="71" spans="1:24" ht="15.6">
      <c r="A71" s="50"/>
      <c r="B71" s="51"/>
      <c r="C71" s="50"/>
      <c r="O71" s="14"/>
    </row>
    <row r="72" spans="1:24" ht="15.6">
      <c r="A72" s="49"/>
      <c r="B72" s="49"/>
      <c r="C72" s="49"/>
      <c r="D72" s="49"/>
      <c r="E72" s="49"/>
      <c r="F72" s="49"/>
      <c r="G72" s="49"/>
      <c r="H72" s="49"/>
      <c r="I72" s="49"/>
      <c r="N72" s="50"/>
      <c r="O72" s="51"/>
      <c r="P72" s="50"/>
    </row>
    <row r="73" spans="1:24">
      <c r="A73" s="49"/>
      <c r="N73" s="49"/>
      <c r="Q73" s="49"/>
      <c r="R73" s="49"/>
      <c r="S73" s="49"/>
      <c r="T73" s="49"/>
      <c r="U73" s="49"/>
      <c r="V73" s="49"/>
      <c r="W73" s="49"/>
      <c r="X73" s="49"/>
    </row>
    <row r="74" spans="1:24">
      <c r="B74" s="14"/>
      <c r="O74" s="14"/>
    </row>
    <row r="75" spans="1:24" ht="15.6">
      <c r="B75" s="14"/>
      <c r="N75" s="50"/>
      <c r="O75" s="51"/>
      <c r="P75" s="50"/>
    </row>
    <row r="76" spans="1:24" ht="15.6">
      <c r="A76" s="50"/>
      <c r="B76" s="51"/>
      <c r="C76" s="50"/>
      <c r="N76" s="49"/>
      <c r="Q76" s="49"/>
      <c r="S76" s="49"/>
      <c r="T76" s="49"/>
      <c r="U76" s="49"/>
      <c r="V76" s="49"/>
      <c r="W76" s="49"/>
    </row>
    <row r="77" spans="1:24">
      <c r="A77" s="49"/>
      <c r="B77" s="49"/>
      <c r="C77" s="49"/>
      <c r="D77" s="49"/>
      <c r="E77" s="49"/>
      <c r="F77" s="49"/>
      <c r="G77" s="49"/>
      <c r="H77" s="49"/>
      <c r="I77" s="49"/>
      <c r="O77" s="14"/>
    </row>
    <row r="78" spans="1:24" ht="15.6">
      <c r="B78" s="14"/>
      <c r="N78" s="50"/>
      <c r="O78" s="51"/>
      <c r="P78" s="50"/>
    </row>
    <row r="79" spans="1:24" ht="15.6">
      <c r="A79" s="50"/>
      <c r="B79" s="51"/>
      <c r="C79" s="50"/>
      <c r="N79" s="49"/>
      <c r="Q79" s="49"/>
      <c r="R79" s="49"/>
      <c r="S79" s="49"/>
      <c r="T79" s="49"/>
      <c r="U79" s="49"/>
      <c r="V79" s="49"/>
      <c r="W79" s="49"/>
      <c r="X79" s="49"/>
    </row>
    <row r="80" spans="1:24">
      <c r="A80" s="49"/>
      <c r="B80" s="49"/>
      <c r="C80" s="49"/>
      <c r="D80" s="49"/>
      <c r="E80" s="49"/>
      <c r="F80" s="49"/>
      <c r="G80" s="49"/>
      <c r="H80" s="49"/>
      <c r="I80" s="49"/>
      <c r="N80" s="49"/>
    </row>
    <row r="81" spans="1:24">
      <c r="B81" s="14"/>
      <c r="O81" s="14"/>
    </row>
    <row r="82" spans="1:24">
      <c r="B82" s="14"/>
      <c r="O82" s="14"/>
    </row>
    <row r="83" spans="1:24" ht="15.6">
      <c r="A83" s="50"/>
      <c r="B83" s="51"/>
      <c r="C83" s="50"/>
      <c r="N83" s="50"/>
      <c r="O83" s="51"/>
      <c r="P83" s="50"/>
    </row>
    <row r="84" spans="1:24">
      <c r="A84" s="49"/>
      <c r="B84" s="49"/>
      <c r="D84" s="49"/>
      <c r="E84" s="49"/>
      <c r="F84" s="49"/>
      <c r="G84" s="49"/>
      <c r="N84" s="49"/>
      <c r="Q84" s="49"/>
      <c r="S84" s="49"/>
      <c r="T84" s="49"/>
      <c r="U84" s="49"/>
      <c r="V84" s="49"/>
      <c r="W84" s="49"/>
      <c r="X84" s="49"/>
    </row>
    <row r="85" spans="1:24">
      <c r="A85" s="49"/>
      <c r="O85" s="14"/>
    </row>
    <row r="86" spans="1:24" ht="15.6">
      <c r="A86" s="49"/>
      <c r="N86" s="50"/>
      <c r="O86" s="51"/>
      <c r="P86" s="50"/>
    </row>
    <row r="87" spans="1:24">
      <c r="B87" s="14"/>
      <c r="N87" s="49"/>
      <c r="Q87" s="49"/>
      <c r="R87" s="49"/>
      <c r="S87" s="49"/>
      <c r="T87" s="49"/>
      <c r="U87" s="49"/>
      <c r="V87" s="49"/>
      <c r="W87" s="49"/>
      <c r="X87" s="49"/>
    </row>
    <row r="88" spans="1:24">
      <c r="B88" s="14"/>
      <c r="O88" s="14"/>
    </row>
    <row r="89" spans="1:24" ht="15.6">
      <c r="A89" s="50"/>
      <c r="B89" s="51"/>
      <c r="C89" s="50"/>
      <c r="O89" s="14"/>
    </row>
    <row r="90" spans="1:24" ht="15.6">
      <c r="A90" s="49"/>
      <c r="B90" s="49"/>
      <c r="E90" s="49"/>
      <c r="F90" s="49"/>
      <c r="G90" s="49"/>
      <c r="N90" s="50"/>
      <c r="O90" s="51"/>
      <c r="P90" s="50"/>
    </row>
    <row r="91" spans="1:24">
      <c r="B91" s="14"/>
      <c r="N91" s="49"/>
      <c r="Q91" s="49"/>
      <c r="R91" s="49"/>
      <c r="S91" s="49"/>
      <c r="T91" s="49"/>
      <c r="U91" s="49"/>
      <c r="V91" s="49"/>
      <c r="W91" s="49"/>
    </row>
    <row r="92" spans="1:24" ht="15.6">
      <c r="A92" s="50"/>
      <c r="B92" s="51"/>
      <c r="C92" s="50"/>
      <c r="N92" s="49"/>
    </row>
    <row r="93" spans="1:24">
      <c r="A93" s="49"/>
      <c r="B93" s="49"/>
      <c r="C93" s="49"/>
      <c r="D93" s="49"/>
      <c r="E93" s="49"/>
      <c r="F93" s="49"/>
      <c r="G93" s="49"/>
      <c r="N93" s="49"/>
    </row>
    <row r="94" spans="1:24">
      <c r="A94" s="49"/>
      <c r="O94" s="14"/>
    </row>
    <row r="95" spans="1:24">
      <c r="B95" s="14"/>
      <c r="O95" s="14"/>
    </row>
    <row r="96" spans="1:24" ht="15.6">
      <c r="B96" s="14"/>
      <c r="N96" s="50"/>
      <c r="O96" s="51"/>
      <c r="P96" s="50"/>
    </row>
    <row r="97" spans="1:23" ht="15.6">
      <c r="A97" s="50"/>
      <c r="B97" s="51"/>
      <c r="C97" s="50"/>
      <c r="N97" s="49"/>
      <c r="Q97" s="49"/>
      <c r="T97" s="49"/>
      <c r="U97" s="49"/>
      <c r="V97" s="49"/>
      <c r="W97" s="49"/>
    </row>
    <row r="98" spans="1:23">
      <c r="A98" s="49"/>
      <c r="B98" s="49"/>
      <c r="C98" s="49"/>
      <c r="D98" s="49"/>
      <c r="E98" s="49"/>
      <c r="F98" s="49"/>
      <c r="G98" s="49"/>
      <c r="O98" s="14"/>
    </row>
    <row r="99" spans="1:23" ht="15.6">
      <c r="B99" s="14"/>
      <c r="N99" s="50"/>
      <c r="O99" s="51"/>
      <c r="P99" s="50"/>
    </row>
    <row r="100" spans="1:23" ht="15.6">
      <c r="A100" s="50"/>
      <c r="B100" s="51"/>
      <c r="C100" s="50"/>
      <c r="N100" s="49"/>
      <c r="Q100" s="49"/>
      <c r="R100" s="49"/>
      <c r="S100" s="49"/>
      <c r="T100" s="49"/>
      <c r="U100" s="49"/>
      <c r="V100" s="49"/>
    </row>
    <row r="101" spans="1:23">
      <c r="A101" s="49"/>
      <c r="B101" s="49"/>
      <c r="D101" s="49"/>
      <c r="E101" s="49"/>
      <c r="F101" s="49"/>
      <c r="G101" s="49"/>
      <c r="H101" s="49"/>
      <c r="N101" s="49"/>
    </row>
    <row r="102" spans="1:23">
      <c r="B102" s="14"/>
      <c r="O102" s="14"/>
    </row>
    <row r="103" spans="1:23" ht="15.6">
      <c r="A103" s="50"/>
      <c r="B103" s="51"/>
      <c r="C103" s="50"/>
      <c r="O103" s="14"/>
    </row>
    <row r="104" spans="1:23" ht="15.6">
      <c r="A104" s="49"/>
      <c r="B104" s="49"/>
      <c r="E104" s="49"/>
      <c r="N104" s="50"/>
      <c r="O104" s="51"/>
      <c r="P104" s="50"/>
    </row>
    <row r="105" spans="1:23">
      <c r="B105" s="14"/>
      <c r="N105" s="49"/>
      <c r="Q105" s="49"/>
      <c r="R105" s="49"/>
      <c r="S105" s="49"/>
      <c r="T105" s="49"/>
      <c r="U105" s="49"/>
      <c r="V105" s="49"/>
    </row>
    <row r="106" spans="1:23">
      <c r="O106" s="14"/>
    </row>
    <row r="107" spans="1:23" ht="15.6">
      <c r="N107" s="50"/>
      <c r="O107" s="51"/>
      <c r="P107" s="50"/>
    </row>
    <row r="108" spans="1:23">
      <c r="N108" s="49"/>
      <c r="Q108" s="49"/>
      <c r="R108" s="49"/>
      <c r="S108" s="49"/>
      <c r="T108" s="49"/>
      <c r="U108" s="49"/>
      <c r="V108" s="49"/>
      <c r="W108" s="49"/>
    </row>
    <row r="109" spans="1:23">
      <c r="O109" s="14"/>
    </row>
    <row r="110" spans="1:23" ht="15.6">
      <c r="N110" s="50"/>
      <c r="O110" s="51"/>
      <c r="P110" s="50"/>
    </row>
    <row r="111" spans="1:23">
      <c r="N111" s="49"/>
      <c r="Q111" s="49"/>
      <c r="W111" s="49"/>
    </row>
    <row r="112" spans="1:23">
      <c r="O112" s="14"/>
    </row>
  </sheetData>
  <mergeCells count="3">
    <mergeCell ref="A7:A8"/>
    <mergeCell ref="B7:B8"/>
    <mergeCell ref="C7:I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1E3D0-6C3A-4522-AA77-FC86248B70A5}">
  <dimension ref="A1:O40"/>
  <sheetViews>
    <sheetView workbookViewId="0">
      <selection activeCell="P10" sqref="P10"/>
    </sheetView>
  </sheetViews>
  <sheetFormatPr defaultRowHeight="14.4"/>
  <cols>
    <col min="1" max="1" width="21.88671875" customWidth="1"/>
    <col min="2" max="2" width="16.33203125" customWidth="1"/>
    <col min="3" max="3" width="9.109375" customWidth="1"/>
    <col min="4" max="4" width="17.44140625" customWidth="1"/>
    <col min="5" max="5" width="19.44140625" customWidth="1"/>
    <col min="6" max="6" width="20.44140625" customWidth="1"/>
    <col min="7" max="7" width="14" customWidth="1"/>
    <col min="8" max="8" width="16.44140625" customWidth="1"/>
    <col min="9" max="9" width="16.109375" customWidth="1"/>
    <col min="10" max="10" width="19.5546875" customWidth="1"/>
    <col min="11" max="11" width="17.33203125" customWidth="1"/>
    <col min="12" max="12" width="19.33203125" customWidth="1"/>
  </cols>
  <sheetData>
    <row r="1" spans="1:12" ht="14.4" customHeight="1">
      <c r="A1" s="364" t="s">
        <v>203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</row>
    <row r="2" spans="1:12" ht="14.4" customHeight="1">
      <c r="A2" s="54" t="s">
        <v>204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ht="14.4" customHeight="1">
      <c r="A4" s="39" t="s">
        <v>241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2">
      <c r="A5" s="341" t="s">
        <v>242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</row>
    <row r="6" spans="1:12">
      <c r="A6" s="76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</row>
    <row r="7" spans="1:12" ht="60.6" customHeight="1">
      <c r="A7" s="284" t="s">
        <v>168</v>
      </c>
      <c r="B7" s="285"/>
      <c r="C7" s="342" t="s">
        <v>240</v>
      </c>
      <c r="D7" s="258" t="s">
        <v>155</v>
      </c>
      <c r="E7" s="259" t="s">
        <v>156</v>
      </c>
      <c r="F7" s="259" t="s">
        <v>157</v>
      </c>
      <c r="G7" s="258" t="s">
        <v>158</v>
      </c>
      <c r="H7" s="258" t="s">
        <v>159</v>
      </c>
      <c r="I7" s="258" t="s">
        <v>160</v>
      </c>
      <c r="J7" s="258" t="s">
        <v>161</v>
      </c>
      <c r="K7" s="258" t="s">
        <v>162</v>
      </c>
      <c r="L7" s="258" t="s">
        <v>163</v>
      </c>
    </row>
    <row r="8" spans="1:12">
      <c r="A8" s="286"/>
      <c r="B8" s="287"/>
      <c r="C8" s="344"/>
      <c r="D8" s="122" t="s">
        <v>14</v>
      </c>
      <c r="E8" s="122" t="s">
        <v>15</v>
      </c>
      <c r="F8" s="122" t="s">
        <v>16</v>
      </c>
      <c r="G8" s="122" t="s">
        <v>17</v>
      </c>
      <c r="H8" s="122" t="s">
        <v>18</v>
      </c>
      <c r="I8" s="122" t="s">
        <v>19</v>
      </c>
      <c r="J8" s="122" t="s">
        <v>20</v>
      </c>
      <c r="K8" s="122" t="s">
        <v>21</v>
      </c>
      <c r="L8" s="122" t="s">
        <v>22</v>
      </c>
    </row>
    <row r="9" spans="1:12" ht="17.25" customHeight="1">
      <c r="A9" s="347" t="s">
        <v>165</v>
      </c>
      <c r="B9" s="203" t="s">
        <v>167</v>
      </c>
      <c r="C9" s="231">
        <f>C11+C21</f>
        <v>10689</v>
      </c>
      <c r="D9" s="231">
        <f t="shared" ref="D9:L9" si="0">D11+D21</f>
        <v>24</v>
      </c>
      <c r="E9" s="231">
        <f t="shared" si="0"/>
        <v>6</v>
      </c>
      <c r="F9" s="231">
        <f t="shared" si="0"/>
        <v>1545</v>
      </c>
      <c r="G9" s="231">
        <f t="shared" si="0"/>
        <v>816</v>
      </c>
      <c r="H9" s="231">
        <f t="shared" si="0"/>
        <v>7966</v>
      </c>
      <c r="I9" s="231">
        <f t="shared" si="0"/>
        <v>150</v>
      </c>
      <c r="J9" s="231">
        <f t="shared" si="0"/>
        <v>179</v>
      </c>
      <c r="K9" s="231">
        <f t="shared" si="0"/>
        <v>2</v>
      </c>
      <c r="L9" s="231">
        <f t="shared" si="0"/>
        <v>1</v>
      </c>
    </row>
    <row r="10" spans="1:12">
      <c r="A10" s="348"/>
      <c r="B10" s="204" t="s">
        <v>164</v>
      </c>
      <c r="C10" s="232">
        <v>100</v>
      </c>
      <c r="D10" s="233">
        <f t="shared" ref="D10:L10" si="1">D9*100/$C$9</f>
        <v>0.22452989054167835</v>
      </c>
      <c r="E10" s="233">
        <f t="shared" si="1"/>
        <v>5.6132472635419588E-2</v>
      </c>
      <c r="F10" s="233">
        <f t="shared" si="1"/>
        <v>14.454111703620544</v>
      </c>
      <c r="G10" s="233">
        <f t="shared" si="1"/>
        <v>7.6340162784170644</v>
      </c>
      <c r="H10" s="233">
        <f t="shared" si="1"/>
        <v>74.52521283562541</v>
      </c>
      <c r="I10" s="233">
        <f t="shared" si="1"/>
        <v>1.4033118158854898</v>
      </c>
      <c r="J10" s="233">
        <f t="shared" si="1"/>
        <v>1.6746187669566845</v>
      </c>
      <c r="K10" s="233">
        <f t="shared" si="1"/>
        <v>1.8710824211806532E-2</v>
      </c>
      <c r="L10" s="233">
        <f t="shared" si="1"/>
        <v>9.3554121059032658E-3</v>
      </c>
    </row>
    <row r="11" spans="1:12" ht="15" customHeight="1">
      <c r="A11" s="347" t="s">
        <v>166</v>
      </c>
      <c r="B11" s="203" t="s">
        <v>167</v>
      </c>
      <c r="C11" s="234">
        <f>SUM(C13:C20)</f>
        <v>5923</v>
      </c>
      <c r="D11" s="235">
        <f t="shared" ref="D11:L11" si="2">SUM(D13:D20)</f>
        <v>24</v>
      </c>
      <c r="E11" s="235">
        <f t="shared" si="2"/>
        <v>2</v>
      </c>
      <c r="F11" s="235">
        <f t="shared" si="2"/>
        <v>723</v>
      </c>
      <c r="G11" s="235">
        <f t="shared" si="2"/>
        <v>426</v>
      </c>
      <c r="H11" s="235">
        <f t="shared" si="2"/>
        <v>4564</v>
      </c>
      <c r="I11" s="235">
        <f t="shared" si="2"/>
        <v>3</v>
      </c>
      <c r="J11" s="235">
        <f t="shared" si="2"/>
        <v>178</v>
      </c>
      <c r="K11" s="235">
        <f t="shared" si="2"/>
        <v>2</v>
      </c>
      <c r="L11" s="235">
        <f t="shared" si="2"/>
        <v>1</v>
      </c>
    </row>
    <row r="12" spans="1:12" ht="15" customHeight="1">
      <c r="A12" s="349"/>
      <c r="B12" s="204" t="s">
        <v>164</v>
      </c>
      <c r="C12" s="232">
        <v>100</v>
      </c>
      <c r="D12" s="233">
        <f t="shared" ref="D12:L12" si="3">D11*100/$C$11</f>
        <v>0.40520006753334459</v>
      </c>
      <c r="E12" s="233">
        <f t="shared" si="3"/>
        <v>3.3766672294445382E-2</v>
      </c>
      <c r="F12" s="233">
        <f t="shared" si="3"/>
        <v>12.206652034442005</v>
      </c>
      <c r="G12" s="233">
        <f t="shared" si="3"/>
        <v>7.1923011987168666</v>
      </c>
      <c r="H12" s="233">
        <f t="shared" si="3"/>
        <v>77.055546175924363</v>
      </c>
      <c r="I12" s="233">
        <f t="shared" si="3"/>
        <v>5.0650008441668073E-2</v>
      </c>
      <c r="J12" s="233">
        <f t="shared" si="3"/>
        <v>3.0052338342056388</v>
      </c>
      <c r="K12" s="233">
        <f t="shared" si="3"/>
        <v>3.3766672294445382E-2</v>
      </c>
      <c r="L12" s="233">
        <f t="shared" si="3"/>
        <v>1.6883336147222691E-2</v>
      </c>
    </row>
    <row r="13" spans="1:12" ht="30" customHeight="1">
      <c r="A13" s="345" t="s">
        <v>75</v>
      </c>
      <c r="B13" s="346"/>
      <c r="C13" s="229">
        <f>SUM(D13:L13)</f>
        <v>472</v>
      </c>
      <c r="D13" s="229">
        <v>16</v>
      </c>
      <c r="E13" s="229"/>
      <c r="F13" s="229">
        <v>165</v>
      </c>
      <c r="G13" s="229">
        <v>58</v>
      </c>
      <c r="H13" s="229">
        <v>233</v>
      </c>
      <c r="I13" s="99"/>
      <c r="J13" s="99"/>
      <c r="K13" s="99"/>
      <c r="L13" s="99"/>
    </row>
    <row r="14" spans="1:12" ht="30" customHeight="1">
      <c r="A14" s="345" t="s">
        <v>76</v>
      </c>
      <c r="B14" s="346"/>
      <c r="C14" s="229">
        <f>SUM(D14:L14)</f>
        <v>172</v>
      </c>
      <c r="D14" s="99"/>
      <c r="E14" s="229"/>
      <c r="F14" s="229"/>
      <c r="G14" s="229">
        <v>28</v>
      </c>
      <c r="H14" s="99">
        <v>2</v>
      </c>
      <c r="I14" s="99"/>
      <c r="J14" s="229">
        <v>140</v>
      </c>
      <c r="K14" s="99">
        <v>2</v>
      </c>
      <c r="L14" s="99"/>
    </row>
    <row r="15" spans="1:12" ht="30" customHeight="1">
      <c r="A15" s="345" t="s">
        <v>77</v>
      </c>
      <c r="B15" s="346"/>
      <c r="C15" s="229">
        <f>SUM(D15:L15)</f>
        <v>367</v>
      </c>
      <c r="D15" s="99"/>
      <c r="E15" s="99"/>
      <c r="F15" s="229">
        <v>4</v>
      </c>
      <c r="G15" s="229"/>
      <c r="H15" s="229">
        <v>362</v>
      </c>
      <c r="I15" s="99"/>
      <c r="J15" s="99"/>
      <c r="K15" s="99"/>
      <c r="L15" s="99">
        <v>1</v>
      </c>
    </row>
    <row r="16" spans="1:12" ht="30" customHeight="1">
      <c r="A16" s="345" t="s">
        <v>78</v>
      </c>
      <c r="B16" s="346"/>
      <c r="C16" s="229">
        <f>SUM(D16:L16)</f>
        <v>193</v>
      </c>
      <c r="D16" s="99">
        <v>1</v>
      </c>
      <c r="E16" s="99"/>
      <c r="F16" s="99"/>
      <c r="G16" s="99"/>
      <c r="H16" s="229">
        <v>192</v>
      </c>
      <c r="I16" s="99"/>
      <c r="J16" s="99"/>
      <c r="K16" s="99"/>
      <c r="L16" s="99"/>
    </row>
    <row r="17" spans="1:15" ht="30" customHeight="1">
      <c r="A17" s="345" t="s">
        <v>79</v>
      </c>
      <c r="B17" s="346"/>
      <c r="C17" s="229">
        <f>SUM(D17:L17)</f>
        <v>120</v>
      </c>
      <c r="D17" s="99"/>
      <c r="E17" s="99"/>
      <c r="F17" s="229">
        <v>62</v>
      </c>
      <c r="G17" s="229">
        <v>9</v>
      </c>
      <c r="H17" s="229">
        <v>49</v>
      </c>
      <c r="I17" s="99"/>
      <c r="J17" s="99"/>
      <c r="K17" s="99"/>
      <c r="L17" s="99"/>
    </row>
    <row r="18" spans="1:15" ht="30" customHeight="1">
      <c r="A18" s="345" t="s">
        <v>80</v>
      </c>
      <c r="B18" s="346"/>
      <c r="C18" s="229">
        <f>SUM(D18:L18)</f>
        <v>843</v>
      </c>
      <c r="D18" s="99"/>
      <c r="E18" s="99"/>
      <c r="F18" s="229">
        <v>32</v>
      </c>
      <c r="G18" s="229">
        <v>76</v>
      </c>
      <c r="H18" s="229">
        <v>735</v>
      </c>
      <c r="I18" s="99"/>
      <c r="J18" s="99"/>
      <c r="K18" s="99"/>
      <c r="L18" s="99"/>
    </row>
    <row r="19" spans="1:15" ht="30" customHeight="1">
      <c r="A19" s="345" t="s">
        <v>81</v>
      </c>
      <c r="B19" s="346"/>
      <c r="C19" s="229">
        <f>SUM(D19:L19)</f>
        <v>146</v>
      </c>
      <c r="D19" s="99"/>
      <c r="E19" s="99"/>
      <c r="F19" s="99"/>
      <c r="G19" s="99"/>
      <c r="H19" s="229">
        <v>146</v>
      </c>
      <c r="I19" s="99"/>
      <c r="J19" s="99"/>
      <c r="K19" s="99"/>
      <c r="L19" s="99"/>
    </row>
    <row r="20" spans="1:15" ht="30" customHeight="1">
      <c r="A20" s="345" t="s">
        <v>82</v>
      </c>
      <c r="B20" s="346"/>
      <c r="C20" s="229">
        <f>SUM(D20:L20)</f>
        <v>3610</v>
      </c>
      <c r="D20" s="229">
        <v>7</v>
      </c>
      <c r="E20" s="229">
        <v>2</v>
      </c>
      <c r="F20" s="229">
        <v>460</v>
      </c>
      <c r="G20" s="229">
        <v>255</v>
      </c>
      <c r="H20" s="229">
        <v>2845</v>
      </c>
      <c r="I20" s="99">
        <v>3</v>
      </c>
      <c r="J20" s="229">
        <v>38</v>
      </c>
      <c r="K20" s="99"/>
      <c r="L20" s="229"/>
    </row>
    <row r="21" spans="1:15" ht="15" customHeight="1">
      <c r="A21" s="347" t="s">
        <v>130</v>
      </c>
      <c r="B21" s="203" t="s">
        <v>167</v>
      </c>
      <c r="C21" s="236">
        <f>SUM(C23:C39)</f>
        <v>4766</v>
      </c>
      <c r="D21" s="236">
        <f t="shared" ref="D21:J21" si="4">SUM(D23:D39)</f>
        <v>0</v>
      </c>
      <c r="E21" s="236">
        <f t="shared" si="4"/>
        <v>4</v>
      </c>
      <c r="F21" s="236">
        <f t="shared" si="4"/>
        <v>822</v>
      </c>
      <c r="G21" s="236">
        <f t="shared" si="4"/>
        <v>390</v>
      </c>
      <c r="H21" s="236">
        <f t="shared" si="4"/>
        <v>3402</v>
      </c>
      <c r="I21" s="236">
        <f t="shared" si="4"/>
        <v>147</v>
      </c>
      <c r="J21" s="236">
        <f t="shared" si="4"/>
        <v>1</v>
      </c>
      <c r="K21" s="350"/>
      <c r="L21" s="351"/>
      <c r="M21" s="9"/>
      <c r="N21" s="9"/>
      <c r="O21" s="9"/>
    </row>
    <row r="22" spans="1:15" ht="15" customHeight="1">
      <c r="A22" s="348"/>
      <c r="B22" s="204" t="s">
        <v>164</v>
      </c>
      <c r="C22" s="232">
        <v>100</v>
      </c>
      <c r="D22" s="233">
        <f t="shared" ref="D22:J22" si="5">D21*100/$C$21</f>
        <v>0</v>
      </c>
      <c r="E22" s="233">
        <f t="shared" si="5"/>
        <v>8.3927822073017203E-2</v>
      </c>
      <c r="F22" s="233">
        <f t="shared" si="5"/>
        <v>17.247167436005036</v>
      </c>
      <c r="G22" s="233">
        <f t="shared" si="5"/>
        <v>8.1829626521191781</v>
      </c>
      <c r="H22" s="233">
        <f t="shared" si="5"/>
        <v>71.380612673101126</v>
      </c>
      <c r="I22" s="233">
        <f t="shared" si="5"/>
        <v>3.0843474611833823</v>
      </c>
      <c r="J22" s="233">
        <f t="shared" si="5"/>
        <v>2.0981955518254301E-2</v>
      </c>
      <c r="K22" s="237"/>
      <c r="L22" s="238"/>
      <c r="M22" s="9"/>
      <c r="N22" s="9"/>
      <c r="O22" s="9"/>
    </row>
    <row r="23" spans="1:15" ht="30" customHeight="1">
      <c r="A23" s="345" t="s">
        <v>74</v>
      </c>
      <c r="B23" s="346"/>
      <c r="C23" s="229">
        <f>SUM(D23:L23)</f>
        <v>313</v>
      </c>
      <c r="D23" s="99"/>
      <c r="E23" s="99"/>
      <c r="F23" s="229">
        <v>76</v>
      </c>
      <c r="G23" s="229">
        <v>26</v>
      </c>
      <c r="H23" s="229">
        <v>210</v>
      </c>
      <c r="I23" s="99">
        <v>1</v>
      </c>
      <c r="J23" s="229"/>
      <c r="K23" s="99"/>
      <c r="L23" s="99"/>
      <c r="N23" s="205"/>
    </row>
    <row r="24" spans="1:15" ht="30" customHeight="1">
      <c r="A24" s="345" t="s">
        <v>83</v>
      </c>
      <c r="B24" s="346"/>
      <c r="C24" s="229">
        <f>SUM(D24:L24)</f>
        <v>223</v>
      </c>
      <c r="D24" s="99"/>
      <c r="E24" s="229">
        <v>2</v>
      </c>
      <c r="F24" s="99"/>
      <c r="G24" s="229">
        <v>18</v>
      </c>
      <c r="H24" s="229">
        <v>108</v>
      </c>
      <c r="I24" s="229">
        <v>95</v>
      </c>
      <c r="J24" s="99"/>
      <c r="K24" s="99"/>
      <c r="L24" s="99"/>
      <c r="N24" s="205"/>
    </row>
    <row r="25" spans="1:15" ht="30" customHeight="1">
      <c r="A25" s="345" t="s">
        <v>84</v>
      </c>
      <c r="B25" s="346"/>
      <c r="C25" s="229">
        <f>SUM(D25:L25)</f>
        <v>161</v>
      </c>
      <c r="D25" s="99"/>
      <c r="E25" s="99"/>
      <c r="F25" s="99"/>
      <c r="G25" s="229">
        <v>67</v>
      </c>
      <c r="H25" s="229">
        <v>94</v>
      </c>
      <c r="I25" s="99"/>
      <c r="J25" s="99"/>
      <c r="K25" s="99"/>
      <c r="L25" s="99"/>
      <c r="N25" s="205"/>
    </row>
    <row r="26" spans="1:15" ht="30" customHeight="1">
      <c r="A26" s="345" t="s">
        <v>85</v>
      </c>
      <c r="B26" s="346"/>
      <c r="C26" s="229">
        <f>SUM(D26:L26)</f>
        <v>168</v>
      </c>
      <c r="D26" s="99"/>
      <c r="E26" s="99"/>
      <c r="F26" s="229">
        <v>55</v>
      </c>
      <c r="G26" s="229">
        <v>61</v>
      </c>
      <c r="H26" s="229">
        <v>51</v>
      </c>
      <c r="I26" s="229"/>
      <c r="J26" s="99">
        <v>1</v>
      </c>
      <c r="K26" s="99"/>
      <c r="L26" s="99"/>
      <c r="N26" s="205"/>
    </row>
    <row r="27" spans="1:15" ht="30" customHeight="1">
      <c r="A27" s="345" t="s">
        <v>86</v>
      </c>
      <c r="B27" s="346"/>
      <c r="C27" s="229">
        <f>SUM(D27:L27)</f>
        <v>604</v>
      </c>
      <c r="D27" s="99"/>
      <c r="E27" s="99"/>
      <c r="F27" s="229">
        <v>178</v>
      </c>
      <c r="G27" s="229">
        <v>12</v>
      </c>
      <c r="H27" s="229">
        <v>414</v>
      </c>
      <c r="I27" s="99"/>
      <c r="J27" s="99"/>
      <c r="K27" s="99"/>
      <c r="L27" s="99"/>
      <c r="N27" s="205"/>
    </row>
    <row r="28" spans="1:15" ht="30" customHeight="1">
      <c r="A28" s="345" t="s">
        <v>87</v>
      </c>
      <c r="B28" s="346"/>
      <c r="C28" s="229">
        <f>SUM(D28:L28)</f>
        <v>100</v>
      </c>
      <c r="D28" s="99"/>
      <c r="E28" s="99"/>
      <c r="F28" s="229">
        <v>7</v>
      </c>
      <c r="G28" s="99">
        <v>1</v>
      </c>
      <c r="H28" s="229">
        <v>92</v>
      </c>
      <c r="I28" s="99"/>
      <c r="J28" s="99"/>
      <c r="K28" s="229"/>
      <c r="L28" s="99"/>
      <c r="N28" s="205"/>
    </row>
    <row r="29" spans="1:15" ht="30" customHeight="1">
      <c r="A29" s="345" t="s">
        <v>88</v>
      </c>
      <c r="B29" s="346"/>
      <c r="C29" s="229">
        <f>SUM(D29:L29)</f>
        <v>101</v>
      </c>
      <c r="D29" s="99"/>
      <c r="E29" s="229">
        <v>2</v>
      </c>
      <c r="F29" s="229">
        <v>19</v>
      </c>
      <c r="G29" s="229">
        <v>11</v>
      </c>
      <c r="H29" s="230">
        <v>69</v>
      </c>
      <c r="I29" s="99"/>
      <c r="J29" s="99"/>
      <c r="K29" s="229"/>
      <c r="L29" s="99"/>
      <c r="N29" s="205"/>
    </row>
    <row r="30" spans="1:15" ht="30" customHeight="1">
      <c r="A30" s="345" t="s">
        <v>89</v>
      </c>
      <c r="B30" s="346"/>
      <c r="C30" s="229">
        <f>SUM(D30:L30)</f>
        <v>69</v>
      </c>
      <c r="D30" s="99"/>
      <c r="E30" s="99"/>
      <c r="F30" s="229"/>
      <c r="G30" s="99"/>
      <c r="H30" s="230">
        <v>69</v>
      </c>
      <c r="I30" s="99"/>
      <c r="J30" s="99"/>
      <c r="K30" s="99"/>
      <c r="L30" s="99"/>
      <c r="N30" s="205"/>
    </row>
    <row r="31" spans="1:15" ht="30" customHeight="1">
      <c r="A31" s="345" t="s">
        <v>90</v>
      </c>
      <c r="B31" s="346"/>
      <c r="C31" s="229">
        <f>SUM(D31:L31)</f>
        <v>384</v>
      </c>
      <c r="D31" s="99"/>
      <c r="E31" s="99"/>
      <c r="F31" s="99">
        <v>1</v>
      </c>
      <c r="G31" s="229">
        <v>53</v>
      </c>
      <c r="H31" s="229">
        <v>330</v>
      </c>
      <c r="I31" s="99"/>
      <c r="J31" s="99"/>
      <c r="K31" s="99"/>
      <c r="L31" s="99"/>
      <c r="N31" s="205"/>
    </row>
    <row r="32" spans="1:15" ht="30" customHeight="1">
      <c r="A32" s="345" t="s">
        <v>91</v>
      </c>
      <c r="B32" s="346"/>
      <c r="C32" s="229">
        <f>SUM(D32:L32)</f>
        <v>56</v>
      </c>
      <c r="D32" s="99"/>
      <c r="E32" s="99"/>
      <c r="F32" s="99"/>
      <c r="G32" s="99"/>
      <c r="H32" s="229">
        <v>5</v>
      </c>
      <c r="I32" s="229">
        <v>51</v>
      </c>
      <c r="J32" s="99"/>
      <c r="K32" s="99"/>
      <c r="L32" s="99"/>
      <c r="N32" s="205"/>
    </row>
    <row r="33" spans="1:14" ht="30" customHeight="1">
      <c r="A33" s="345" t="s">
        <v>92</v>
      </c>
      <c r="B33" s="346"/>
      <c r="C33" s="229">
        <f>SUM(D33:L33)</f>
        <v>469</v>
      </c>
      <c r="D33" s="99"/>
      <c r="E33" s="99"/>
      <c r="F33" s="229">
        <v>318</v>
      </c>
      <c r="G33" s="229">
        <v>21</v>
      </c>
      <c r="H33" s="229">
        <v>130</v>
      </c>
      <c r="I33" s="99"/>
      <c r="J33" s="99"/>
      <c r="K33" s="99"/>
      <c r="L33" s="99"/>
      <c r="N33" s="205"/>
    </row>
    <row r="34" spans="1:14" ht="30" customHeight="1">
      <c r="A34" s="345" t="s">
        <v>93</v>
      </c>
      <c r="B34" s="346"/>
      <c r="C34" s="229">
        <f>SUM(D34:L34)</f>
        <v>224</v>
      </c>
      <c r="D34" s="229"/>
      <c r="E34" s="99"/>
      <c r="F34" s="99"/>
      <c r="G34" s="229">
        <v>11</v>
      </c>
      <c r="H34" s="229">
        <v>213</v>
      </c>
      <c r="I34" s="99"/>
      <c r="J34" s="99"/>
      <c r="K34" s="99"/>
      <c r="L34" s="99"/>
      <c r="N34" s="205"/>
    </row>
    <row r="35" spans="1:14" ht="30" customHeight="1">
      <c r="A35" s="345" t="s">
        <v>94</v>
      </c>
      <c r="B35" s="346"/>
      <c r="C35" s="229">
        <f>SUM(D35:L35)</f>
        <v>999</v>
      </c>
      <c r="D35" s="99"/>
      <c r="E35" s="99"/>
      <c r="F35" s="229">
        <v>1</v>
      </c>
      <c r="G35" s="229">
        <v>50</v>
      </c>
      <c r="H35" s="229">
        <v>948</v>
      </c>
      <c r="I35" s="99"/>
      <c r="J35" s="99"/>
      <c r="K35" s="99"/>
      <c r="L35" s="99"/>
      <c r="N35" s="205"/>
    </row>
    <row r="36" spans="1:14" ht="30" customHeight="1">
      <c r="A36" s="345" t="s">
        <v>95</v>
      </c>
      <c r="B36" s="346"/>
      <c r="C36" s="229">
        <f>SUM(D36:L36)</f>
        <v>14</v>
      </c>
      <c r="D36" s="99"/>
      <c r="E36" s="99"/>
      <c r="F36" s="99">
        <v>7</v>
      </c>
      <c r="G36" s="229">
        <v>5</v>
      </c>
      <c r="H36" s="229">
        <v>2</v>
      </c>
      <c r="I36" s="99"/>
      <c r="J36" s="99"/>
      <c r="K36" s="99"/>
      <c r="L36" s="99"/>
      <c r="N36" s="205"/>
    </row>
    <row r="37" spans="1:14" ht="30" customHeight="1">
      <c r="A37" s="345" t="s">
        <v>96</v>
      </c>
      <c r="B37" s="346"/>
      <c r="C37" s="229">
        <f>SUM(D37:L37)</f>
        <v>74</v>
      </c>
      <c r="D37" s="99"/>
      <c r="E37" s="99"/>
      <c r="F37" s="99"/>
      <c r="G37" s="99"/>
      <c r="H37" s="229">
        <v>74</v>
      </c>
      <c r="I37" s="99"/>
      <c r="J37" s="99"/>
      <c r="K37" s="99"/>
      <c r="L37" s="99"/>
      <c r="N37" s="205"/>
    </row>
    <row r="38" spans="1:14" ht="30" customHeight="1">
      <c r="A38" s="345" t="s">
        <v>97</v>
      </c>
      <c r="B38" s="346"/>
      <c r="C38" s="229">
        <f>SUM(D38:L38)</f>
        <v>706</v>
      </c>
      <c r="D38" s="99"/>
      <c r="E38" s="99"/>
      <c r="F38" s="229">
        <v>149</v>
      </c>
      <c r="G38" s="229">
        <v>32</v>
      </c>
      <c r="H38" s="229">
        <v>525</v>
      </c>
      <c r="I38" s="229"/>
      <c r="J38" s="99"/>
      <c r="K38" s="99"/>
      <c r="L38" s="99"/>
      <c r="N38" s="205"/>
    </row>
    <row r="39" spans="1:14" ht="30" customHeight="1">
      <c r="A39" s="345" t="s">
        <v>98</v>
      </c>
      <c r="B39" s="346"/>
      <c r="C39" s="229">
        <f>SUM(D39:L39)</f>
        <v>101</v>
      </c>
      <c r="D39" s="99"/>
      <c r="E39" s="99"/>
      <c r="F39" s="229">
        <v>11</v>
      </c>
      <c r="G39" s="229">
        <v>22</v>
      </c>
      <c r="H39" s="229">
        <v>68</v>
      </c>
      <c r="I39" s="99"/>
      <c r="J39" s="99"/>
      <c r="K39" s="99"/>
      <c r="L39" s="99"/>
      <c r="N39" s="206"/>
    </row>
    <row r="40" spans="1:14">
      <c r="A40" s="7"/>
    </row>
  </sheetData>
  <mergeCells count="32">
    <mergeCell ref="K21:L21"/>
    <mergeCell ref="A20:B20"/>
    <mergeCell ref="A14:B14"/>
    <mergeCell ref="A15:B15"/>
    <mergeCell ref="A16:B16"/>
    <mergeCell ref="A17:B17"/>
    <mergeCell ref="A18:B18"/>
    <mergeCell ref="A19:B19"/>
    <mergeCell ref="A21:A22"/>
    <mergeCell ref="A39:B39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23:B23"/>
    <mergeCell ref="A24:B24"/>
    <mergeCell ref="A25:B25"/>
    <mergeCell ref="A26:B26"/>
    <mergeCell ref="A27:B27"/>
    <mergeCell ref="A13:B13"/>
    <mergeCell ref="A9:A10"/>
    <mergeCell ref="A11:A12"/>
    <mergeCell ref="A5:L5"/>
    <mergeCell ref="A7:B8"/>
    <mergeCell ref="C7:C8"/>
  </mergeCells>
  <pageMargins left="0.7" right="0.7" top="0.75" bottom="0.75" header="0.3" footer="0.3"/>
  <ignoredErrors>
    <ignoredError sqref="D11:F11 G11:L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8.1.</vt:lpstr>
      <vt:lpstr>8.2.</vt:lpstr>
      <vt:lpstr>8.3.</vt:lpstr>
      <vt:lpstr>8.4.</vt:lpstr>
      <vt:lpstr>8.5.</vt:lpstr>
      <vt:lpstr>8.6.</vt:lpstr>
      <vt:lpstr>8.7.</vt:lpstr>
      <vt:lpstr>8.8.</vt:lpstr>
      <vt:lpstr>8.9.</vt:lpstr>
      <vt:lpstr>8.10.</vt:lpstr>
      <vt:lpstr>8.11.</vt:lpstr>
      <vt:lpstr>8.12.</vt:lpstr>
      <vt:lpstr>8.13.</vt:lpstr>
      <vt:lpstr>8.14.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Slobodanka Tomasevic</dc:creator>
  <cp:lastModifiedBy>Maja Krstic</cp:lastModifiedBy>
  <cp:lastPrinted>2024-08-29T09:46:48Z</cp:lastPrinted>
  <dcterms:created xsi:type="dcterms:W3CDTF">2024-01-26T11:18:22Z</dcterms:created>
  <dcterms:modified xsi:type="dcterms:W3CDTF">2024-11-07T08:35:05Z</dcterms:modified>
</cp:coreProperties>
</file>